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240" windowHeight="90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max_5">'5 класс'!$D$4</definedName>
    <definedName name="max_6">'6 класс'!$D$4</definedName>
    <definedName name="max_7">'7 класс'!$D$4</definedName>
    <definedName name="max_8">'8 класс'!$D$4</definedName>
    <definedName name="max_9">'9 класс'!$D$4</definedName>
    <definedName name="макс10">#REF!</definedName>
    <definedName name="макс11">#REF!</definedName>
    <definedName name="макс5">'5 класс'!$E$3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<sst xmlns="http://schemas.openxmlformats.org/spreadsheetml/2006/main" count="815" uniqueCount="430">
  <si>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</si>
  <si>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</si>
  <si>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</si>
  <si>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</si>
  <si>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</si>
  <si>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</si>
  <si>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5 класс             </t>
  </si>
  <si>
    <t xml:space="preserve">6 класс             </t>
  </si>
  <si>
    <t xml:space="preserve">7 класс             </t>
  </si>
  <si>
    <t xml:space="preserve">8 класс             </t>
  </si>
  <si>
    <t xml:space="preserve">9 класс             </t>
  </si>
  <si>
    <t>max кол-во баллов -</t>
  </si>
  <si>
    <t>технология (дев)</t>
  </si>
  <si>
    <t>Рейтинговый список итогов школьного этапа всероссийской олимпиады школьников 2018 - 2019 уч. года  по технологии (дев)</t>
  </si>
  <si>
    <t>Зубова Екатерина Сергеевна</t>
  </si>
  <si>
    <t>Данилова Марина Валентиновна</t>
  </si>
  <si>
    <t>Озерова Елена Константиновна</t>
  </si>
  <si>
    <t>Королева Анна Сергеевна</t>
  </si>
  <si>
    <t>Титова Влада Дмитриевна</t>
  </si>
  <si>
    <t>Привалова Эльвира Евгеньевна</t>
  </si>
  <si>
    <t>Попикова Арина Павловна</t>
  </si>
  <si>
    <t>Першина Олеся Владимировна</t>
  </si>
  <si>
    <t>Макарова Виктория Алексеевна</t>
  </si>
  <si>
    <t>Воронова Виктория Евгеньевна</t>
  </si>
  <si>
    <t>Карабанова Алена Михайловна</t>
  </si>
  <si>
    <t>Пилипенко Алена Александровна</t>
  </si>
  <si>
    <t>Трофимова Виктория Максимовна</t>
  </si>
  <si>
    <t>Куклева Александра Юрьевна</t>
  </si>
  <si>
    <t>Вдовиченко Анастасия Дмитриевна</t>
  </si>
  <si>
    <t>Черняева Ксения Валерьевна</t>
  </si>
  <si>
    <t>Сауке Анастасия Михайловна</t>
  </si>
  <si>
    <t>Пучнина Анна Алексеевна</t>
  </si>
  <si>
    <t>Ванаева Екатерина Сергеевна</t>
  </si>
  <si>
    <t>Фокина Елизавета Сергеевна</t>
  </si>
  <si>
    <t>Петухова Алина Сергеевна</t>
  </si>
  <si>
    <t>Шварова Виктория Олеговна</t>
  </si>
  <si>
    <t>Мыкалова Елизавета Сергеевна</t>
  </si>
  <si>
    <t>Сеитова Севара Арсен Кизи</t>
  </si>
  <si>
    <t>Кашникова Мария Александровна</t>
  </si>
  <si>
    <t>Лелина Кристина Ильинична</t>
  </si>
  <si>
    <t>Сенько Дарья Александровна</t>
  </si>
  <si>
    <t>Юрковец Марина Витальевна</t>
  </si>
  <si>
    <t>Силантьева Виктория Витальевна</t>
  </si>
  <si>
    <t>Березина Анна Дмитриевна</t>
  </si>
  <si>
    <t>Казакова Карина Андреевна</t>
  </si>
  <si>
    <t>Козина Вера Николаевна</t>
  </si>
  <si>
    <t>Яранцева Екатерина Сергеевна</t>
  </si>
  <si>
    <t>Абрамова Александра Олеговна</t>
  </si>
  <si>
    <t>Шумеева Алина Витальевна</t>
  </si>
  <si>
    <t>Замарий Анастасия Сергеевна</t>
  </si>
  <si>
    <t>Молоткова Анастасия Евгеньевна</t>
  </si>
  <si>
    <t>Фильцина Галина Николаевна</t>
  </si>
  <si>
    <t>Шульга Анастасия Сергеевна</t>
  </si>
  <si>
    <t>Ахапкина Карина Денисовна</t>
  </si>
  <si>
    <t>Смурова Наталья Игоревна</t>
  </si>
  <si>
    <t>Белоглазова Елизавета Александровна</t>
  </si>
  <si>
    <t>Солдатова Полина Александровна</t>
  </si>
  <si>
    <t>Тюрина Валерия Александровна</t>
  </si>
  <si>
    <t>Куклева Дарья Михайловна</t>
  </si>
  <si>
    <t>Крючкова Анна Молимовна</t>
  </si>
  <si>
    <t>Евлева Вероника Александровна</t>
  </si>
  <si>
    <t>Сорокина Арина Дмитриевна</t>
  </si>
  <si>
    <t>Одинцова Алина Сергеевна</t>
  </si>
  <si>
    <t>Столярова Дарья Сергеевна</t>
  </si>
  <si>
    <t>НелидиинаАлина Юрьевна</t>
  </si>
  <si>
    <t>Романова Анастасия Дмитриевна</t>
  </si>
  <si>
    <t>Жарикова Диана Дмитриевна</t>
  </si>
  <si>
    <t>Дерабина Елизвата Сергеевна</t>
  </si>
  <si>
    <t>Петрова Анастасия Андреевна</t>
  </si>
  <si>
    <t>Уголькова Анна Алексеевна</t>
  </si>
  <si>
    <t>Лазунина Алена Михайловна</t>
  </si>
  <si>
    <t>Колесова Алиса Викторовна</t>
  </si>
  <si>
    <t>Амазонова Любава Вячеславовна</t>
  </si>
  <si>
    <t>Крайнова Дарья Сергеевна</t>
  </si>
  <si>
    <t>Николаева Виктория Вячеславовна</t>
  </si>
  <si>
    <t>Викулова Полина Игоревна</t>
  </si>
  <si>
    <t>Салякаева Аделина Дамировна</t>
  </si>
  <si>
    <t>Большакова Анна Николавна</t>
  </si>
  <si>
    <t>Миклина Виктория Вадимовна</t>
  </si>
  <si>
    <t>Большакова Полина Николаевна</t>
  </si>
  <si>
    <t>Евграфова Александра Юрьевна</t>
  </si>
  <si>
    <t>Чернавина Алена Игоревна</t>
  </si>
  <si>
    <t>Лобастеева Русалина Денисовна</t>
  </si>
  <si>
    <t>Рогинская Екатерина Андреевна</t>
  </si>
  <si>
    <t>Федорова Анна Алексеевна</t>
  </si>
  <si>
    <t>Гуляева Ангелина Ильинишна</t>
  </si>
  <si>
    <t>Тереханова Анна Михайловна</t>
  </si>
  <si>
    <t>Трубникова Екатерина Алексеевна</t>
  </si>
  <si>
    <t>Климова Алина Михайловна</t>
  </si>
  <si>
    <t>Родионычева Елизавета Дмитриевна</t>
  </si>
  <si>
    <t>Наумова Екатерина Максимовна</t>
  </si>
  <si>
    <t>Варинец Варвара Дмитриевна</t>
  </si>
  <si>
    <t>Самарина Оксана Дмитриевна</t>
  </si>
  <si>
    <t>Рыжова Наталья Павловна</t>
  </si>
  <si>
    <t>Козлова Анастасия Сергеевна</t>
  </si>
  <si>
    <t>Зонова Дарья Алексеевна</t>
  </si>
  <si>
    <t>Большакова Виктория Евгеньевна</t>
  </si>
  <si>
    <t>Костерина Дарья Сергеевна</t>
  </si>
  <si>
    <t>Свисткова Вера Николаевна</t>
  </si>
  <si>
    <t xml:space="preserve"> Тирехина Анастасия Владимировна</t>
  </si>
  <si>
    <t>Митичкина Виртори я Романова</t>
  </si>
  <si>
    <t>Злобина Татьяна Олеговна</t>
  </si>
  <si>
    <t>Кошкина Евгения Владимировна</t>
  </si>
  <si>
    <t>Чуеува Юлия Станиславовна</t>
  </si>
  <si>
    <t>Назарова Зарина Зафаровна</t>
  </si>
  <si>
    <t>Мошкова Алина Евгеньевна</t>
  </si>
  <si>
    <t>Зеркина Дарья Ростиславовна</t>
  </si>
  <si>
    <t>Кабишева Любовь Сергеевна</t>
  </si>
  <si>
    <t>Ковенкова Александа Андреевна</t>
  </si>
  <si>
    <t>Ботановна Светлана Александровна</t>
  </si>
  <si>
    <t>Белых Надежда Сергеевна</t>
  </si>
  <si>
    <t>Мамедова Азиза Эльхановна</t>
  </si>
  <si>
    <t>Ковлягина Екатерина Ивановна</t>
  </si>
  <si>
    <t>Мочалова Олеся Михайловна</t>
  </si>
  <si>
    <t>Малахова Ирина Анатольевна</t>
  </si>
  <si>
    <t>Африкян Кристина Артуровна</t>
  </si>
  <si>
    <t>Голубева Марина Константиновна</t>
  </si>
  <si>
    <t>Лежнина Мария Андреевна</t>
  </si>
  <si>
    <t>Кирилычева Виктория Максимовна</t>
  </si>
  <si>
    <t>Громова Светлана Денисовна</t>
  </si>
  <si>
    <t>Лебедева Зоя Андреевна</t>
  </si>
  <si>
    <t>Козлова Арина Сергеевна</t>
  </si>
  <si>
    <t xml:space="preserve">Манафова Рената Галибовна </t>
  </si>
  <si>
    <t>Лебедева Анна Андреевна</t>
  </si>
  <si>
    <t>Тронина Арина Ильинична</t>
  </si>
  <si>
    <t>Тороян Мери Кареновна</t>
  </si>
  <si>
    <t>Бакшаева Александра Михайловна</t>
  </si>
  <si>
    <t>Попандопуло Алиса Дмитриевна</t>
  </si>
  <si>
    <t>Жебрякова Наталия Евгеньевна</t>
  </si>
  <si>
    <t>Стройкова Анастасия Сергеевна</t>
  </si>
  <si>
    <t>Тупанова Милена Андреевна</t>
  </si>
  <si>
    <t>Фролова Ирина Михаймовна</t>
  </si>
  <si>
    <t>Фролова Анастасия Александровна</t>
  </si>
  <si>
    <t>Красовская Валерия Олеговна</t>
  </si>
  <si>
    <t>Михеева Алина Антоновна</t>
  </si>
  <si>
    <t>Ефремова Арина Константиновна</t>
  </si>
  <si>
    <t>Курлаева Валерия Ярославовна</t>
  </si>
  <si>
    <t>Филатова Алина Михайловна</t>
  </si>
  <si>
    <t>Смирнова Наталья Анатольевна</t>
  </si>
  <si>
    <t>Малофеева Елизавета Алексеевна</t>
  </si>
  <si>
    <t>Шерстнева Полина Антоновна</t>
  </si>
  <si>
    <t>Блинова Дарья Павловна</t>
  </si>
  <si>
    <t>Богаткина Дарья Андреевна</t>
  </si>
  <si>
    <t>Дмитриева Альбина Дмитриевна</t>
  </si>
  <si>
    <t>Антипова Екатерина Руслановна</t>
  </si>
  <si>
    <t>Карамина Анна Дмитриевна</t>
  </si>
  <si>
    <t>Казакова Вера Михайловна</t>
  </si>
  <si>
    <t>Саноян Лилит Армановна</t>
  </si>
  <si>
    <t>Шильникова Дарья Александровна</t>
  </si>
  <si>
    <t>Голованова Варвара Павловна</t>
  </si>
  <si>
    <t>Сидорова Дарья Сергеевна</t>
  </si>
  <si>
    <t>Софьина Елизавета Дмитриевна</t>
  </si>
  <si>
    <t>Саунина Яна Сергеевна</t>
  </si>
  <si>
    <t>Зотова Тамара Владимировна</t>
  </si>
  <si>
    <t>Бельтюкова Варвара Александровна</t>
  </si>
  <si>
    <t>Фирсова Кристина Сергеевна</t>
  </si>
  <si>
    <t>Мохначева Анастасия Александровна</t>
  </si>
  <si>
    <t>Дудина Ангелина Викторовна</t>
  </si>
  <si>
    <t>Молокова Виктория Алексеевна</t>
  </si>
  <si>
    <t>Акифьева Полина Сергеевна</t>
  </si>
  <si>
    <t>Кузнецова Анастасия Васильевна</t>
  </si>
  <si>
    <t>Любимова Елизавета Антоновна</t>
  </si>
  <si>
    <t>Сучкова Анастасия Андреевна</t>
  </si>
  <si>
    <t>Годяева Екатерина Андреевна</t>
  </si>
  <si>
    <t>Лютова Карина Леонидовна</t>
  </si>
  <si>
    <t>Крайнова Ксения Михайловна</t>
  </si>
  <si>
    <t>Семик Анастасия Сергеевна</t>
  </si>
  <si>
    <t>Волкова Ангелина Алексеевна</t>
  </si>
  <si>
    <t>Семенова Анна Юрьевна</t>
  </si>
  <si>
    <t>Маркова Виктория Алексеевна</t>
  </si>
  <si>
    <t>Батурина Ксения Андреевна</t>
  </si>
  <si>
    <t>Мартиросова Карина Руслановна</t>
  </si>
  <si>
    <t>Дубровина Евгения Алексеевна</t>
  </si>
  <si>
    <t>Беспалова Валерия Алексеевна</t>
  </si>
  <si>
    <t>Подлеснова Анастасия Алексеевна</t>
  </si>
  <si>
    <t>Долгих Юлия Романовна</t>
  </si>
  <si>
    <t>Кущий Анастасия Алексеевна</t>
  </si>
  <si>
    <t>Бурова Екатерина Александровна</t>
  </si>
  <si>
    <t>Калачева Екатерина Сергеевна</t>
  </si>
  <si>
    <t>Сергунина Анастасия Константиновна</t>
  </si>
  <si>
    <t>Слепышкова Виктория Дмитриевна</t>
  </si>
  <si>
    <t>Башмакова Кристина Витальевна</t>
  </si>
  <si>
    <t>Кузнецова Екатерина Александровна</t>
  </si>
  <si>
    <t>Лазарева Светлана Олеговна</t>
  </si>
  <si>
    <t>Осипова Анна Евгеньевна</t>
  </si>
  <si>
    <t>Колесова Дарья Александровна</t>
  </si>
  <si>
    <t>Сорокина Екатерина Дмитриевна</t>
  </si>
  <si>
    <t>Мысина Александра Олеговна</t>
  </si>
  <si>
    <t>Шевелева Елизавета Алексеевна</t>
  </si>
  <si>
    <t>Медведева Анастасия Сергеевна</t>
  </si>
  <si>
    <t>Мосий Анна Владимировна</t>
  </si>
  <si>
    <t>Горячкина Оксана Юрьевна</t>
  </si>
  <si>
    <t>Дулина Маргарита Александровна</t>
  </si>
  <si>
    <t>Голованова Татьяна Павловна</t>
  </si>
  <si>
    <t>Болиннова Яна Михайловна</t>
  </si>
  <si>
    <t>Малык Алла Андреевна</t>
  </si>
  <si>
    <t>Романова Анастасия Андреевна</t>
  </si>
  <si>
    <t>Машкова Маргарита Александровна</t>
  </si>
  <si>
    <t>Соколова Мария Эрнестовна</t>
  </si>
  <si>
    <t>Шерстнева Кира Олеговна</t>
  </si>
  <si>
    <t>Шувалова Дарья Дмитриевна</t>
  </si>
  <si>
    <t>Бондрачук Ксения Романовна</t>
  </si>
  <si>
    <t>Шлепнева Варвара Александровна</t>
  </si>
  <si>
    <t>Щербакова Дарья Сергеевна</t>
  </si>
  <si>
    <t>Веденяпина Софья Георгиевна</t>
  </si>
  <si>
    <t>Корчагина  Анна Алексеевна</t>
  </si>
  <si>
    <t>Пигачева Жанна Дмитриевна</t>
  </si>
  <si>
    <t>Антюкова Влада Евгеньевна</t>
  </si>
  <si>
    <t>Булатова София Андреевна</t>
  </si>
  <si>
    <t>Выренкова Дарья Николаевна</t>
  </si>
  <si>
    <t>Ершова Наталия Дмитриевна</t>
  </si>
  <si>
    <t>Бабич Мария Эдуардовна</t>
  </si>
  <si>
    <t>Базарова Мариам Исмаиловна</t>
  </si>
  <si>
    <t>Ерикова Екатерина Дмитриевна</t>
  </si>
  <si>
    <t>Пыркина Карина Алексанровна</t>
  </si>
  <si>
    <t>Каримова Надежда Хасановна</t>
  </si>
  <si>
    <t>Маслова Мария Владимировна</t>
  </si>
  <si>
    <t>Щукина Юлия Александровна</t>
  </si>
  <si>
    <t>Барбашова Екатерина Алексеевна</t>
  </si>
  <si>
    <t>Санаткина Юлия Александровна</t>
  </si>
  <si>
    <t>Гришина Кира Александровна</t>
  </si>
  <si>
    <t>Иванова Елизавета  Андреевна</t>
  </si>
  <si>
    <t>Кудряшова Анна Дмитриевна</t>
  </si>
  <si>
    <t>Муравьева Виктория Павловна</t>
  </si>
  <si>
    <t>Прокудина Варвара Романовна</t>
  </si>
  <si>
    <t>Жарикова Светлана Денисовна</t>
  </si>
  <si>
    <t>Куракина Екатерина Юрьевна</t>
  </si>
  <si>
    <t>Матюшина Елизавета Ивановна</t>
  </si>
  <si>
    <t>Шохова Екаерина Максимовна</t>
  </si>
  <si>
    <t>Одушева Екатерина  Дмитриевна</t>
  </si>
  <si>
    <t>Соловьева Лада Романовна</t>
  </si>
  <si>
    <t>Березина Полина Алексеевна</t>
  </si>
  <si>
    <t>Гришанова Елена Викторовна</t>
  </si>
  <si>
    <t>Шапошникова  Ангелина Андреевна</t>
  </si>
  <si>
    <t>Канашина Елена Александровна</t>
  </si>
  <si>
    <t>Шишкина Дарья Дмитриевна</t>
  </si>
  <si>
    <t>Курчакова Мария Алексеевна</t>
  </si>
  <si>
    <t>Кузина Екатерина Игоревна</t>
  </si>
  <si>
    <t>Лязина Злата Александровна</t>
  </si>
  <si>
    <t>Хоменко Полина Вадимовна</t>
  </si>
  <si>
    <t>Шмелева Анастасия Николаевна</t>
  </si>
  <si>
    <t>Вологина Надежда Владимировна</t>
  </si>
  <si>
    <t>Вырошникова Юлия Алексеевна</t>
  </si>
  <si>
    <t>Круглова Ангелина Игоревна</t>
  </si>
  <si>
    <t>Малиновская Арина Дмитривна</t>
  </si>
  <si>
    <t>Малашенко Вероника Сергеевна</t>
  </si>
  <si>
    <t>Донцева Евгения Вячеславовна</t>
  </si>
  <si>
    <t>Мартюхина Алина Васильевна</t>
  </si>
  <si>
    <t>Медведева Анастасия Алексеевна</t>
  </si>
  <si>
    <t>Скворцова Алёна Андреевна</t>
  </si>
  <si>
    <t>Сонина Юлия Владимировна</t>
  </si>
  <si>
    <t>Бадулина Елизавета Владимировна</t>
  </si>
  <si>
    <t>Князян Сюзанна Вагаршовна</t>
  </si>
  <si>
    <t>Новикова  Анна Андреевна</t>
  </si>
  <si>
    <t>Бобровская Кристина Андреевна</t>
  </si>
  <si>
    <t>Овчинникова Алина Александровна</t>
  </si>
  <si>
    <t>Трефимова Анастасия Евгеньевна</t>
  </si>
  <si>
    <t>Алиева Ханым Намиг гызы</t>
  </si>
  <si>
    <t>Королева Анастасия Алексеевна</t>
  </si>
  <si>
    <t>Ванесян Лилит Гургеновна</t>
  </si>
  <si>
    <t>Канова Светлана Юрьевна</t>
  </si>
  <si>
    <t>Орлова Дарья Александровна</t>
  </si>
  <si>
    <t>Гарина Полина Юрьевна</t>
  </si>
  <si>
    <t>Комракова Екатерина Максимовна</t>
  </si>
  <si>
    <t>Дятлова Алина Юрьевна</t>
  </si>
  <si>
    <t>Галанина Кристина Михайловна</t>
  </si>
  <si>
    <t>Ястребова Ксения Александровна</t>
  </si>
  <si>
    <t>Князян Софья Вагаршовна</t>
  </si>
  <si>
    <t>Трушникова Кристина Дмитриевна</t>
  </si>
  <si>
    <t>Крекова Ольга Владимировна</t>
  </si>
  <si>
    <t>Зубова Дарья Алексеевна</t>
  </si>
  <si>
    <t>Свищева Яна Игоревна</t>
  </si>
  <si>
    <t>Рязанова Ульяна Николаевна</t>
  </si>
  <si>
    <t>Догадина Елизавета Андреевна</t>
  </si>
  <si>
    <t>Морочкина Дарья Александровна</t>
  </si>
  <si>
    <t>Яшпертова Мария Алексеевна</t>
  </si>
  <si>
    <t>Шапошникова  Анастасия Александровна</t>
  </si>
  <si>
    <t>Иванова Вероника Максимовна</t>
  </si>
  <si>
    <t>Сидорова Валерия Владимировна</t>
  </si>
  <si>
    <t>Маринина Светлана Вадимовна</t>
  </si>
  <si>
    <t>Салихова София Рустэмовна</t>
  </si>
  <si>
    <t>Нема Мария Ивановна</t>
  </si>
  <si>
    <t>Старова Ксения Павловна</t>
  </si>
  <si>
    <t>Кутасова Снежанна Николаевна</t>
  </si>
  <si>
    <t>Чудова Валерия Андреевна</t>
  </si>
  <si>
    <t>Кузовлева Виктория Олеговна</t>
  </si>
  <si>
    <t>Хрулёва Анастасия Денисовна</t>
  </si>
  <si>
    <t>Кузнецова Екатерина Дмитриевна</t>
  </si>
  <si>
    <t>Преображенская Анжелика Вадимовна</t>
  </si>
  <si>
    <t>Семенова Ольга Сергеевна</t>
  </si>
  <si>
    <t>Петрина Виктория Викторовна</t>
  </si>
  <si>
    <t>Дулясова Алёна Александровна</t>
  </si>
  <si>
    <t>Сергеева Алина Сергеевна</t>
  </si>
  <si>
    <t>Мясичева Светлана Анатольевна</t>
  </si>
  <si>
    <t>Некоркина Арина Сергеевна</t>
  </si>
  <si>
    <t>Абдуллаева Гульнара Рустамовна</t>
  </si>
  <si>
    <t>Котова Марина Владимировна</t>
  </si>
  <si>
    <t>Ястребова Мария Владимировна</t>
  </si>
  <si>
    <t>Фоминова Кира Алексеевна</t>
  </si>
  <si>
    <t>Румянцева Доминика Владимировна</t>
  </si>
  <si>
    <t>Зубрилова Екатерина Дмитриевна</t>
  </si>
  <si>
    <t>Ямщикова Лия Нагапетовна</t>
  </si>
  <si>
    <t>Исупова Елизавета Артёмовна</t>
  </si>
  <si>
    <t>Крейтова Дарья Скргеевна</t>
  </si>
  <si>
    <t>Селезнёва Анастасия Николаевна</t>
  </si>
  <si>
    <t>Кокурина Карина Павловна</t>
  </si>
  <si>
    <t>Сорокина Вера Николаевна</t>
  </si>
  <si>
    <t>Курочкина Елизавета Вениаминовна</t>
  </si>
  <si>
    <t>Кушкова Анастасия Антоновна</t>
  </si>
  <si>
    <t>Тихомирова Ксения Алексеевна</t>
  </si>
  <si>
    <t>Белопросова Мария Сергеевна</t>
  </si>
  <si>
    <t>Носкова Юлиана Николаевна</t>
  </si>
  <si>
    <t>Эльдарова Алина Магировна</t>
  </si>
  <si>
    <t>Волкова Валерия Михайловна</t>
  </si>
  <si>
    <t>Тихонова Ирина Алексеевна</t>
  </si>
  <si>
    <t>Клочкова Милана Вадимовна</t>
  </si>
  <si>
    <t>Лукоянова Елена Константиновна</t>
  </si>
  <si>
    <t>Зезюкина Татьяна Михайловна</t>
  </si>
  <si>
    <t>Худоян Сусанна Анзоровна</t>
  </si>
  <si>
    <t>Кузьмина Кристина Алексеевна</t>
  </si>
  <si>
    <t>Селезнёва Дарья Николаевна</t>
  </si>
  <si>
    <t>Бебенина Виктория Николаевна</t>
  </si>
  <si>
    <t>Петрова Анастасия Сергеевна</t>
  </si>
  <si>
    <t>Кузнецова Олеся Алексеевна</t>
  </si>
  <si>
    <t>Поймакова Анна Андреевна</t>
  </si>
  <si>
    <t>Борисова Дарья Сергеевна</t>
  </si>
  <si>
    <t>Туркова Виктория Александровна</t>
  </si>
  <si>
    <t>Генералова Марина Юрьевна</t>
  </si>
  <si>
    <t>Хохлова Ольга Сергеевна</t>
  </si>
  <si>
    <t>Чернова Анна</t>
  </si>
  <si>
    <t>Алакборова Динара Дамировна</t>
  </si>
  <si>
    <t>Щанина Кристина Алексеевна</t>
  </si>
  <si>
    <t>Лекарева Раиса Анатольевна</t>
  </si>
  <si>
    <t>Кустова Алиса Максимовна</t>
  </si>
  <si>
    <t>Бегенина Анна Алексеевна</t>
  </si>
  <si>
    <t>Мельникова Лариса Юрьевна</t>
  </si>
  <si>
    <t>Васильева Дарина Александровна</t>
  </si>
  <si>
    <t>Гордеева  Елизавета Владимировна</t>
  </si>
  <si>
    <t>Бобкова Ксения Владиславовна</t>
  </si>
  <si>
    <t>Винокурова Виктория Александровна</t>
  </si>
  <si>
    <t>Ясникова Анастасия Дмитриевна</t>
  </si>
  <si>
    <t>Фомина Алла Алексеевна</t>
  </si>
  <si>
    <t>Ларина Вероника Александровна</t>
  </si>
  <si>
    <t>Воронова Екатерина Аркадьевна</t>
  </si>
  <si>
    <t>Семикина Александра Михайловна</t>
  </si>
  <si>
    <t>Зимина  Марта Георгиевна</t>
  </si>
  <si>
    <t>Мотякина Софья Александровна</t>
  </si>
  <si>
    <t>Уколкина Арина Ильинична</t>
  </si>
  <si>
    <t>Башева Юлия Артёмовна</t>
  </si>
  <si>
    <t>Вингарт Дарья Александровна</t>
  </si>
  <si>
    <t>Ижеровская Дарья Максимовна</t>
  </si>
  <si>
    <t>Кулагова Ариадна Михайловна</t>
  </si>
  <si>
    <t>Поляшова Дарья Алексеевна</t>
  </si>
  <si>
    <t>Тихова Татьяна Сергеевна</t>
  </si>
  <si>
    <t>Никифорова Алина Андреевна</t>
  </si>
  <si>
    <t>Целунова Вероника Олеговна</t>
  </si>
  <si>
    <t>Курнакова Ольга Евгеньевна</t>
  </si>
  <si>
    <t>Втюрина Анастасия Сергеевна</t>
  </si>
  <si>
    <t>Левасюк Елизавета Дмитриевна</t>
  </si>
  <si>
    <t>Серебрякова Алиса Викторовна</t>
  </si>
  <si>
    <t>Гладышева Ирина Алексеевна</t>
  </si>
  <si>
    <t>Юрченкова Анна Антоновна</t>
  </si>
  <si>
    <t>Вдовина Светлана Алексеевна</t>
  </si>
  <si>
    <t>Синягина Алена Станиславовна</t>
  </si>
  <si>
    <t>Крайнова Олеся Игоревна</t>
  </si>
  <si>
    <t>Кузнецова Алена Александровна</t>
  </si>
  <si>
    <t>Дудкина Екатерина Вадимовна</t>
  </si>
  <si>
    <t>Саляева Милена Алексеевна</t>
  </si>
  <si>
    <t>Егошина Анна Андреевна</t>
  </si>
  <si>
    <t>Кандричева Анастасия Андреевна</t>
  </si>
  <si>
    <t>Роева Алена Олеговна</t>
  </si>
  <si>
    <t>Малькова Кристина Андреевна</t>
  </si>
  <si>
    <t>Миронова Любовь Александровна</t>
  </si>
  <si>
    <t>Шамина Дарья Петровна</t>
  </si>
  <si>
    <t>Мещерякова Анастасия Александровна</t>
  </si>
  <si>
    <t>Миронова Любовь Алексанжровна</t>
  </si>
  <si>
    <t>Александрова Ксения Алексеевна</t>
  </si>
  <si>
    <t>Жегунова Надежда Евгеньевна</t>
  </si>
  <si>
    <t>Дикова Полина Игоревна</t>
  </si>
  <si>
    <t>Николаева Нина Яновна</t>
  </si>
  <si>
    <t>Купцова Алина Васильевна</t>
  </si>
  <si>
    <t>Лысова Анна Владимировна</t>
  </si>
  <si>
    <t>Гонилова Марина Алексеевна</t>
  </si>
  <si>
    <t>Шевчук Анастасия Павловна</t>
  </si>
  <si>
    <t>Лазарева Варвара Вадимовна</t>
  </si>
  <si>
    <t>Гмызина Алина Андреевна</t>
  </si>
  <si>
    <t>Чернова Анастасия Сергеевна</t>
  </si>
  <si>
    <t>Михайловская Яна Дмитриевна</t>
  </si>
  <si>
    <t>Чкалова Диана Ильинична</t>
  </si>
  <si>
    <t>Рыжакова Анна Андреевна</t>
  </si>
  <si>
    <t>Размышляйникова Анна Олеговна</t>
  </si>
  <si>
    <t>Конышева Ольга Андреевна</t>
  </si>
  <si>
    <t>Архипова Анастасия Сергеевна</t>
  </si>
  <si>
    <t>Русоян Марина Борисовна</t>
  </si>
  <si>
    <t>Дрягина Анастасия Андреевна</t>
  </si>
  <si>
    <t>Семейкина Светлана Антоновна</t>
  </si>
  <si>
    <t>Литвиненко Варвара Сергеевна</t>
  </si>
  <si>
    <t>Серегина Галина Дмитриевна</t>
  </si>
  <si>
    <t>Баушева Анастасия Александровна</t>
  </si>
  <si>
    <t>Александрова Анастасия Дмитриевна</t>
  </si>
  <si>
    <t>Аношина Марина Сергеевна</t>
  </si>
  <si>
    <t>Зотова Анастасия Сергеевна</t>
  </si>
  <si>
    <t>Грачева Екатерина Алексеевна</t>
  </si>
  <si>
    <t>Кузнецова Дарья Михайловна</t>
  </si>
  <si>
    <t>Чепурова Виктория Александровна</t>
  </si>
  <si>
    <t>Колмычкова Дарья Сергеевна</t>
  </si>
  <si>
    <t>Бобинова София Сергеевна</t>
  </si>
  <si>
    <t>Мочалова Виктория Сергеевна</t>
  </si>
  <si>
    <t>Шулина Мария Алексеевна</t>
  </si>
  <si>
    <t>Троицкая Татьяна Андреевна</t>
  </si>
  <si>
    <t>Пудовка Алиса Евгеньевна</t>
  </si>
  <si>
    <t>Линькова Анастасия Дмитриевна</t>
  </si>
  <si>
    <t>Витушкина Анастасия Сергеевна</t>
  </si>
  <si>
    <t>Синицына Милана Александровна</t>
  </si>
  <si>
    <t>Черезова София Сергеевна</t>
  </si>
  <si>
    <t>Филиппова Виктория Михайловна</t>
  </si>
  <si>
    <t>Забурдаева Анисия Алексеевна</t>
  </si>
  <si>
    <t>Седова Александра Александровна</t>
  </si>
  <si>
    <t>Бардова Вера Александровна</t>
  </si>
  <si>
    <t>Богданова Виктория Владимировна</t>
  </si>
  <si>
    <t>Мазикова Алена Сергеевна</t>
  </si>
  <si>
    <t>Лукашенко Елизавета Александровна</t>
  </si>
  <si>
    <t>Никольская Милена Алексеевна</t>
  </si>
  <si>
    <t>Таева Маргарита Михайловна</t>
  </si>
  <si>
    <t>Тулупова Александра Ивановна</t>
  </si>
  <si>
    <t>Чекушина Полина Валерьевна</t>
  </si>
  <si>
    <t>Чередниченко Вероника Витальевна</t>
  </si>
  <si>
    <t>Черепанова Алена Сергеевна</t>
  </si>
  <si>
    <t>Шамова Диана Андреевна</t>
  </si>
  <si>
    <t>Ярославцева Светлана Максимовна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</si>
</sst>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 horizontal="left" vertical="top"/>
    </xf>
    <xf numFmtId="0" fontId="43" fillId="0" borderId="19" xfId="0" applyFont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Border="1" applyAlignment="1">
      <alignment vertical="top"/>
    </xf>
    <xf numFmtId="0" fontId="19" fillId="0" borderId="19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/>
    </xf>
    <xf numFmtId="0" fontId="43" fillId="0" borderId="19" xfId="0" applyFont="1" applyBorder="1" applyAlignment="1" applyProtection="1">
      <alignment horizontal="center" vertical="top" wrapText="1"/>
      <protection/>
    </xf>
    <xf numFmtId="0" fontId="43" fillId="0" borderId="19" xfId="0" applyFont="1" applyFill="1" applyBorder="1" applyAlignment="1" applyProtection="1">
      <alignment vertical="center" wrapText="1"/>
      <protection/>
    </xf>
    <xf numFmtId="0" fontId="43" fillId="0" borderId="19" xfId="0" applyFont="1" applyBorder="1" applyAlignment="1">
      <alignment vertical="center" wrapText="1"/>
    </xf>
    <xf numFmtId="0" fontId="19" fillId="0" borderId="19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left" vertical="top" wrapText="1"/>
      <protection locked="0"/>
    </xf>
    <xf numFmtId="0" fontId="43" fillId="0" borderId="19" xfId="0" applyFont="1" applyFill="1" applyBorder="1" applyAlignment="1" applyProtection="1">
      <alignment vertical="top" wrapText="1"/>
      <protection locked="0"/>
    </xf>
    <xf numFmtId="0" fontId="43" fillId="0" borderId="19" xfId="0" applyFont="1" applyFill="1" applyBorder="1" applyAlignment="1" applyProtection="1">
      <alignment horizontal="center" vertical="top" wrapText="1"/>
      <protection locked="0"/>
    </xf>
    <xf numFmtId="0" fontId="19" fillId="0" borderId="19" xfId="0" applyFont="1" applyFill="1" applyBorder="1" applyAlignment="1">
      <alignment horizontal="center" vertical="top" wrapText="1"/>
    </xf>
    <xf numFmtId="0" fontId="43" fillId="0" borderId="19" xfId="0" applyFont="1" applyBorder="1" applyAlignment="1">
      <alignment horizontal="left"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>
      <alignment/>
    </xf>
    <xf numFmtId="0" fontId="43" fillId="57" borderId="19" xfId="0" applyFont="1" applyFill="1" applyBorder="1" applyAlignment="1">
      <alignment horizontal="left" vertical="top" wrapText="1"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0" fillId="57" borderId="0" xfId="0" applyFill="1" applyAlignment="1">
      <alignment/>
    </xf>
    <xf numFmtId="0" fontId="43" fillId="57" borderId="0" xfId="0" applyFont="1" applyFill="1" applyAlignment="1">
      <alignment/>
    </xf>
    <xf numFmtId="0" fontId="20" fillId="57" borderId="19" xfId="0" applyFont="1" applyFill="1" applyBorder="1" applyAlignment="1" applyProtection="1">
      <alignment vertical="top" wrapText="1"/>
      <protection locked="0"/>
    </xf>
    <xf numFmtId="0" fontId="20" fillId="57" borderId="19" xfId="0" applyFont="1" applyFill="1" applyBorder="1" applyAlignment="1" applyProtection="1">
      <alignment horizontal="center" vertical="top" wrapText="1"/>
      <protection locked="0"/>
    </xf>
    <xf numFmtId="0" fontId="43" fillId="57" borderId="19" xfId="0" applyFont="1" applyFill="1" applyBorder="1" applyAlignment="1">
      <alignment/>
    </xf>
    <xf numFmtId="0" fontId="43" fillId="57" borderId="19" xfId="0" applyFont="1" applyFill="1" applyBorder="1" applyAlignment="1">
      <alignment horizontal="left" vertical="top"/>
    </xf>
    <xf numFmtId="0" fontId="43" fillId="57" borderId="19" xfId="0" applyFont="1" applyFill="1" applyBorder="1" applyAlignment="1">
      <alignment vertical="top"/>
    </xf>
    <xf numFmtId="0" fontId="19" fillId="57" borderId="19" xfId="0" applyFont="1" applyFill="1" applyBorder="1" applyAlignment="1">
      <alignment horizontal="center" vertical="top" wrapText="1"/>
    </xf>
    <xf numFmtId="0" fontId="43" fillId="57" borderId="19" xfId="0" applyFont="1" applyFill="1" applyBorder="1" applyAlignment="1">
      <alignment horizontal="left"/>
    </xf>
    <xf numFmtId="0" fontId="22" fillId="0" borderId="0" xfId="0" applyFont="1" applyAlignment="1">
      <alignment horizontal="center" vertical="top" wrapText="1"/>
    </xf>
    <xf numFmtId="0" fontId="23" fillId="56" borderId="0" xfId="0" applyFont="1" applyFill="1" applyAlignment="1">
      <alignment horizontal="left" vertical="center" wrapText="1"/>
    </xf>
    <xf numFmtId="0" fontId="43" fillId="0" borderId="19" xfId="0" applyFont="1" applyFill="1" applyBorder="1" applyAlignment="1">
      <alignment horizontal="left" vertical="top" wrapText="1"/>
    </xf>
    <xf numFmtId="0" fontId="20" fillId="0" borderId="19" xfId="0" applyFont="1" applyFill="1" applyBorder="1" applyAlignment="1" applyProtection="1">
      <alignment vertical="top" wrapText="1"/>
      <protection locked="0"/>
    </xf>
    <xf numFmtId="1" fontId="43" fillId="0" borderId="19" xfId="0" applyNumberFormat="1" applyFont="1" applyFill="1" applyBorder="1" applyAlignment="1" applyProtection="1">
      <alignment horizontal="center" vertical="top" wrapTex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6</v>
      </c>
      <c r="C1" s="55" t="s">
        <v>12</v>
      </c>
      <c r="D1" s="55"/>
      <c r="E1" s="55"/>
      <c r="F1" s="15"/>
    </row>
    <row r="2" spans="1:6" ht="15.75" customHeight="1">
      <c r="A2" s="54" t="s">
        <v>13</v>
      </c>
      <c r="B2" s="54"/>
      <c r="C2" s="54"/>
      <c r="D2" s="54"/>
      <c r="E2" s="54"/>
      <c r="F2" s="54"/>
    </row>
    <row r="3" spans="1:6" ht="15.75" customHeight="1">
      <c r="A3" s="16"/>
      <c r="B3" s="16"/>
      <c r="C3" s="54" t="s">
        <v>11</v>
      </c>
      <c r="D3" s="54"/>
      <c r="E3" s="17">
        <v>105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2" customFormat="1" ht="15.75">
      <c r="A6" s="7">
        <v>1</v>
      </c>
      <c r="B6" s="20" t="s">
        <v>190</v>
      </c>
      <c r="C6" s="18">
        <v>85</v>
      </c>
      <c r="D6" s="18">
        <f>SUM(14,40,50)</f>
        <v>104</v>
      </c>
      <c r="E6" s="19">
        <f aca="true" t="shared" si="0" ref="E6:E37">D6*100/макс5</f>
        <v>99.04761904761905</v>
      </c>
      <c r="F6" s="20" t="s">
        <v>191</v>
      </c>
    </row>
    <row r="7" spans="1:6" s="2" customFormat="1" ht="15.75">
      <c r="A7" s="7">
        <v>2</v>
      </c>
      <c r="B7" s="20" t="s">
        <v>137</v>
      </c>
      <c r="C7" s="18">
        <v>84</v>
      </c>
      <c r="D7" s="18">
        <v>103</v>
      </c>
      <c r="E7" s="19">
        <f t="shared" si="0"/>
        <v>98.0952380952381</v>
      </c>
      <c r="F7" s="20" t="s">
        <v>138</v>
      </c>
    </row>
    <row r="8" spans="1:6" ht="15.75">
      <c r="A8" s="7">
        <v>3</v>
      </c>
      <c r="B8" s="34" t="s">
        <v>403</v>
      </c>
      <c r="C8" s="35">
        <v>117</v>
      </c>
      <c r="D8" s="36">
        <v>102</v>
      </c>
      <c r="E8" s="19">
        <f t="shared" si="0"/>
        <v>97.14285714285714</v>
      </c>
      <c r="F8" s="37"/>
    </row>
    <row r="9" spans="1:6" ht="15.75">
      <c r="A9" s="7">
        <v>4</v>
      </c>
      <c r="B9" s="20" t="s">
        <v>139</v>
      </c>
      <c r="C9" s="18">
        <v>84</v>
      </c>
      <c r="D9" s="18">
        <v>101</v>
      </c>
      <c r="E9" s="19">
        <f t="shared" si="0"/>
        <v>96.19047619047619</v>
      </c>
      <c r="F9" s="20" t="s">
        <v>138</v>
      </c>
    </row>
    <row r="10" spans="1:6" ht="15.75">
      <c r="A10" s="7">
        <v>5</v>
      </c>
      <c r="B10" s="23" t="s">
        <v>192</v>
      </c>
      <c r="C10" s="18">
        <v>85</v>
      </c>
      <c r="D10" s="18">
        <f>SUM(15,38,48)</f>
        <v>101</v>
      </c>
      <c r="E10" s="19">
        <f t="shared" si="0"/>
        <v>96.19047619047619</v>
      </c>
      <c r="F10" s="20" t="s">
        <v>193</v>
      </c>
    </row>
    <row r="11" spans="1:6" ht="15.75">
      <c r="A11" s="7">
        <v>6</v>
      </c>
      <c r="B11" s="20" t="s">
        <v>334</v>
      </c>
      <c r="C11" s="18">
        <v>82</v>
      </c>
      <c r="D11" s="18">
        <v>101</v>
      </c>
      <c r="E11" s="19">
        <f t="shared" si="0"/>
        <v>96.19047619047619</v>
      </c>
      <c r="F11" s="20" t="s">
        <v>335</v>
      </c>
    </row>
    <row r="12" spans="1:6" ht="15.75">
      <c r="A12" s="7">
        <v>7</v>
      </c>
      <c r="B12" s="20" t="s">
        <v>336</v>
      </c>
      <c r="C12" s="18">
        <v>82</v>
      </c>
      <c r="D12" s="18">
        <v>101</v>
      </c>
      <c r="E12" s="19">
        <f t="shared" si="0"/>
        <v>96.19047619047619</v>
      </c>
      <c r="F12" s="20" t="s">
        <v>335</v>
      </c>
    </row>
    <row r="13" spans="1:6" ht="15.75">
      <c r="A13" s="7">
        <v>8</v>
      </c>
      <c r="B13" s="38" t="s">
        <v>337</v>
      </c>
      <c r="C13" s="39">
        <v>82</v>
      </c>
      <c r="D13" s="29">
        <v>101</v>
      </c>
      <c r="E13" s="19">
        <f t="shared" si="0"/>
        <v>96.19047619047619</v>
      </c>
      <c r="F13" s="30" t="s">
        <v>335</v>
      </c>
    </row>
    <row r="14" spans="1:6" ht="15.75">
      <c r="A14" s="7">
        <v>9</v>
      </c>
      <c r="B14" s="20" t="s">
        <v>338</v>
      </c>
      <c r="C14" s="18">
        <v>82</v>
      </c>
      <c r="D14" s="18">
        <v>100</v>
      </c>
      <c r="E14" s="19">
        <f t="shared" si="0"/>
        <v>95.23809523809524</v>
      </c>
      <c r="F14" s="20" t="s">
        <v>335</v>
      </c>
    </row>
    <row r="15" spans="1:6" ht="15.75">
      <c r="A15" s="7">
        <v>10</v>
      </c>
      <c r="B15" s="20" t="s">
        <v>339</v>
      </c>
      <c r="C15" s="18">
        <v>82</v>
      </c>
      <c r="D15" s="18">
        <v>100</v>
      </c>
      <c r="E15" s="19">
        <f t="shared" si="0"/>
        <v>95.23809523809524</v>
      </c>
      <c r="F15" s="20" t="s">
        <v>335</v>
      </c>
    </row>
    <row r="16" spans="1:6" ht="15.75">
      <c r="A16" s="7">
        <v>11</v>
      </c>
      <c r="B16" s="20" t="s">
        <v>340</v>
      </c>
      <c r="C16" s="18">
        <v>82</v>
      </c>
      <c r="D16" s="18">
        <v>100</v>
      </c>
      <c r="E16" s="19">
        <f t="shared" si="0"/>
        <v>95.23809523809524</v>
      </c>
      <c r="F16" s="20" t="s">
        <v>335</v>
      </c>
    </row>
    <row r="17" spans="1:6" ht="15.75">
      <c r="A17" s="7">
        <v>12</v>
      </c>
      <c r="B17" s="20" t="s">
        <v>140</v>
      </c>
      <c r="C17" s="18">
        <v>84</v>
      </c>
      <c r="D17" s="18">
        <v>99</v>
      </c>
      <c r="E17" s="19">
        <f t="shared" si="0"/>
        <v>94.28571428571429</v>
      </c>
      <c r="F17" s="20" t="s">
        <v>138</v>
      </c>
    </row>
    <row r="18" spans="1:6" ht="15.75">
      <c r="A18" s="7">
        <v>13</v>
      </c>
      <c r="B18" s="22" t="s">
        <v>194</v>
      </c>
      <c r="C18" s="18">
        <v>85</v>
      </c>
      <c r="D18" s="18">
        <f>SUM(13,36,50)</f>
        <v>99</v>
      </c>
      <c r="E18" s="19">
        <f t="shared" si="0"/>
        <v>94.28571428571429</v>
      </c>
      <c r="F18" s="20" t="s">
        <v>191</v>
      </c>
    </row>
    <row r="19" spans="1:6" ht="15.75">
      <c r="A19" s="7">
        <v>14</v>
      </c>
      <c r="B19" s="23" t="s">
        <v>195</v>
      </c>
      <c r="C19" s="18">
        <v>85</v>
      </c>
      <c r="D19" s="18">
        <f>SUM(15,36,48)</f>
        <v>99</v>
      </c>
      <c r="E19" s="19">
        <f t="shared" si="0"/>
        <v>94.28571428571429</v>
      </c>
      <c r="F19" s="20" t="s">
        <v>193</v>
      </c>
    </row>
    <row r="20" spans="1:6" ht="15.75">
      <c r="A20" s="7">
        <v>15</v>
      </c>
      <c r="B20" s="23" t="s">
        <v>196</v>
      </c>
      <c r="C20" s="18">
        <v>85</v>
      </c>
      <c r="D20" s="18">
        <f>SUM(13,40,46)</f>
        <v>99</v>
      </c>
      <c r="E20" s="19">
        <f t="shared" si="0"/>
        <v>94.28571428571429</v>
      </c>
      <c r="F20" s="20" t="s">
        <v>193</v>
      </c>
    </row>
    <row r="21" spans="1:6" ht="15.75">
      <c r="A21" s="7">
        <v>16</v>
      </c>
      <c r="B21" s="20" t="s">
        <v>141</v>
      </c>
      <c r="C21" s="18">
        <v>84</v>
      </c>
      <c r="D21" s="18">
        <v>98</v>
      </c>
      <c r="E21" s="19">
        <f t="shared" si="0"/>
        <v>93.33333333333333</v>
      </c>
      <c r="F21" s="20" t="s">
        <v>138</v>
      </c>
    </row>
    <row r="22" spans="1:6" ht="15.75">
      <c r="A22" s="7">
        <v>17</v>
      </c>
      <c r="B22" s="20" t="s">
        <v>142</v>
      </c>
      <c r="C22" s="18">
        <v>84</v>
      </c>
      <c r="D22" s="18">
        <v>98</v>
      </c>
      <c r="E22" s="19">
        <f t="shared" si="0"/>
        <v>93.33333333333333</v>
      </c>
      <c r="F22" s="20" t="s">
        <v>138</v>
      </c>
    </row>
    <row r="23" spans="1:6" ht="19.5" customHeight="1">
      <c r="A23" s="7">
        <v>18</v>
      </c>
      <c r="B23" s="26" t="s">
        <v>197</v>
      </c>
      <c r="C23" s="18">
        <v>85</v>
      </c>
      <c r="D23" s="18">
        <f>SUM(14,38,46)</f>
        <v>98</v>
      </c>
      <c r="E23" s="19">
        <f t="shared" si="0"/>
        <v>93.33333333333333</v>
      </c>
      <c r="F23" s="20" t="s">
        <v>193</v>
      </c>
    </row>
    <row r="24" spans="1:6" ht="15.75">
      <c r="A24" s="7">
        <v>19</v>
      </c>
      <c r="B24" s="22" t="s">
        <v>198</v>
      </c>
      <c r="C24" s="18">
        <v>85</v>
      </c>
      <c r="D24" s="18">
        <f>SUM(13,35,50)</f>
        <v>98</v>
      </c>
      <c r="E24" s="19">
        <f t="shared" si="0"/>
        <v>93.33333333333333</v>
      </c>
      <c r="F24" s="20" t="s">
        <v>191</v>
      </c>
    </row>
    <row r="25" spans="1:6" ht="15.75">
      <c r="A25" s="7">
        <v>20</v>
      </c>
      <c r="B25" s="26" t="s">
        <v>199</v>
      </c>
      <c r="C25" s="18">
        <v>85</v>
      </c>
      <c r="D25" s="18">
        <f>SUM(13,35,50)</f>
        <v>98</v>
      </c>
      <c r="E25" s="19">
        <f t="shared" si="0"/>
        <v>93.33333333333333</v>
      </c>
      <c r="F25" s="20" t="s">
        <v>193</v>
      </c>
    </row>
    <row r="26" spans="1:6" ht="15.75">
      <c r="A26" s="7">
        <v>21</v>
      </c>
      <c r="B26" s="23" t="s">
        <v>200</v>
      </c>
      <c r="C26" s="18">
        <v>85</v>
      </c>
      <c r="D26" s="18">
        <f>SUM(12,36,50)</f>
        <v>98</v>
      </c>
      <c r="E26" s="19">
        <f t="shared" si="0"/>
        <v>93.33333333333333</v>
      </c>
      <c r="F26" s="20" t="s">
        <v>193</v>
      </c>
    </row>
    <row r="27" spans="1:6" ht="15.75">
      <c r="A27" s="7">
        <v>22</v>
      </c>
      <c r="B27" s="20" t="s">
        <v>143</v>
      </c>
      <c r="C27" s="18">
        <v>84</v>
      </c>
      <c r="D27" s="18">
        <v>97</v>
      </c>
      <c r="E27" s="19">
        <f t="shared" si="0"/>
        <v>92.38095238095238</v>
      </c>
      <c r="F27" s="20" t="s">
        <v>138</v>
      </c>
    </row>
    <row r="28" spans="1:6" ht="15.75">
      <c r="A28" s="7">
        <v>23</v>
      </c>
      <c r="B28" s="20" t="s">
        <v>144</v>
      </c>
      <c r="C28" s="18">
        <v>84</v>
      </c>
      <c r="D28" s="18">
        <v>97</v>
      </c>
      <c r="E28" s="19">
        <f t="shared" si="0"/>
        <v>92.38095238095238</v>
      </c>
      <c r="F28" s="20" t="s">
        <v>138</v>
      </c>
    </row>
    <row r="29" spans="1:6" ht="15.75" customHeight="1">
      <c r="A29" s="7">
        <v>24</v>
      </c>
      <c r="B29" s="23" t="s">
        <v>201</v>
      </c>
      <c r="C29" s="18">
        <v>85</v>
      </c>
      <c r="D29" s="18">
        <f>SUM(9,38,50)</f>
        <v>97</v>
      </c>
      <c r="E29" s="19">
        <f t="shared" si="0"/>
        <v>92.38095238095238</v>
      </c>
      <c r="F29" s="20" t="s">
        <v>193</v>
      </c>
    </row>
    <row r="30" spans="1:6" ht="15.75">
      <c r="A30" s="7">
        <v>25</v>
      </c>
      <c r="B30" s="23" t="s">
        <v>202</v>
      </c>
      <c r="C30" s="18">
        <v>85</v>
      </c>
      <c r="D30" s="18">
        <f>SUM(13,40,44)</f>
        <v>97</v>
      </c>
      <c r="E30" s="19">
        <f t="shared" si="0"/>
        <v>92.38095238095238</v>
      </c>
      <c r="F30" s="20" t="s">
        <v>193</v>
      </c>
    </row>
    <row r="31" spans="1:6" ht="17.25" customHeight="1">
      <c r="A31" s="7">
        <v>26</v>
      </c>
      <c r="B31" s="20" t="s">
        <v>203</v>
      </c>
      <c r="C31" s="18">
        <v>85</v>
      </c>
      <c r="D31" s="18">
        <f>SUM(12,35,50)</f>
        <v>97</v>
      </c>
      <c r="E31" s="19">
        <f t="shared" si="0"/>
        <v>92.38095238095238</v>
      </c>
      <c r="F31" s="20" t="s">
        <v>191</v>
      </c>
    </row>
    <row r="32" spans="1:6" ht="15.75">
      <c r="A32" s="7">
        <v>27</v>
      </c>
      <c r="B32" s="23" t="s">
        <v>204</v>
      </c>
      <c r="C32" s="18">
        <v>85</v>
      </c>
      <c r="D32" s="18">
        <f>SUM(10,38,48)</f>
        <v>96</v>
      </c>
      <c r="E32" s="19">
        <f t="shared" si="0"/>
        <v>91.42857142857143</v>
      </c>
      <c r="F32" s="20" t="s">
        <v>193</v>
      </c>
    </row>
    <row r="33" spans="1:6" ht="15.75">
      <c r="A33" s="7">
        <v>28</v>
      </c>
      <c r="B33" s="23" t="s">
        <v>205</v>
      </c>
      <c r="C33" s="18">
        <v>85</v>
      </c>
      <c r="D33" s="18">
        <f>SUM(12,38,46)</f>
        <v>96</v>
      </c>
      <c r="E33" s="19">
        <f t="shared" si="0"/>
        <v>91.42857142857143</v>
      </c>
      <c r="F33" s="20" t="s">
        <v>193</v>
      </c>
    </row>
    <row r="34" spans="1:6" ht="15.75">
      <c r="A34" s="7">
        <v>29</v>
      </c>
      <c r="B34" s="23" t="s">
        <v>206</v>
      </c>
      <c r="C34" s="18">
        <v>85</v>
      </c>
      <c r="D34" s="18">
        <f>SUM(10,38,48)</f>
        <v>96</v>
      </c>
      <c r="E34" s="19">
        <f t="shared" si="0"/>
        <v>91.42857142857143</v>
      </c>
      <c r="F34" s="20" t="s">
        <v>193</v>
      </c>
    </row>
    <row r="35" spans="1:6" ht="15.75">
      <c r="A35" s="7">
        <v>30</v>
      </c>
      <c r="B35" s="20" t="s">
        <v>341</v>
      </c>
      <c r="C35" s="18">
        <v>82</v>
      </c>
      <c r="D35" s="18">
        <v>96</v>
      </c>
      <c r="E35" s="19">
        <f t="shared" si="0"/>
        <v>91.42857142857143</v>
      </c>
      <c r="F35" s="20" t="s">
        <v>335</v>
      </c>
    </row>
    <row r="36" spans="1:6" ht="15.75">
      <c r="A36" s="7">
        <v>31</v>
      </c>
      <c r="B36" s="20" t="s">
        <v>145</v>
      </c>
      <c r="C36" s="18">
        <v>84</v>
      </c>
      <c r="D36" s="18">
        <v>95</v>
      </c>
      <c r="E36" s="19">
        <f t="shared" si="0"/>
        <v>90.47619047619048</v>
      </c>
      <c r="F36" s="20" t="s">
        <v>138</v>
      </c>
    </row>
    <row r="37" spans="1:6" ht="17.25" customHeight="1">
      <c r="A37" s="7">
        <v>32</v>
      </c>
      <c r="B37" s="34" t="s">
        <v>404</v>
      </c>
      <c r="C37" s="35">
        <v>117</v>
      </c>
      <c r="D37" s="36">
        <v>93</v>
      </c>
      <c r="E37" s="19">
        <f t="shared" si="0"/>
        <v>88.57142857142857</v>
      </c>
      <c r="F37" s="37"/>
    </row>
    <row r="38" spans="1:6" ht="15.75">
      <c r="A38" s="7">
        <v>33</v>
      </c>
      <c r="B38" s="20" t="s">
        <v>207</v>
      </c>
      <c r="C38" s="18">
        <v>85</v>
      </c>
      <c r="D38" s="18">
        <f>SUM(13,35,44)</f>
        <v>92</v>
      </c>
      <c r="E38" s="19">
        <f aca="true" t="shared" si="1" ref="E38:E69">D38*100/макс5</f>
        <v>87.61904761904762</v>
      </c>
      <c r="F38" s="20" t="s">
        <v>191</v>
      </c>
    </row>
    <row r="39" spans="1:6" ht="15.75">
      <c r="A39" s="7">
        <v>34</v>
      </c>
      <c r="B39" s="23" t="s">
        <v>208</v>
      </c>
      <c r="C39" s="18">
        <v>85</v>
      </c>
      <c r="D39" s="18">
        <f>SUM(13,35,44)</f>
        <v>92</v>
      </c>
      <c r="E39" s="19">
        <f t="shared" si="1"/>
        <v>87.61904761904762</v>
      </c>
      <c r="F39" s="20" t="s">
        <v>193</v>
      </c>
    </row>
    <row r="40" spans="1:6" ht="15.75">
      <c r="A40" s="7">
        <v>35</v>
      </c>
      <c r="B40" s="20" t="s">
        <v>209</v>
      </c>
      <c r="C40" s="18">
        <v>85</v>
      </c>
      <c r="D40" s="18">
        <f>SUM(13,35,44)</f>
        <v>92</v>
      </c>
      <c r="E40" s="19">
        <f t="shared" si="1"/>
        <v>87.61904761904762</v>
      </c>
      <c r="F40" s="20" t="s">
        <v>191</v>
      </c>
    </row>
    <row r="41" spans="1:6" ht="15.75">
      <c r="A41" s="7">
        <v>36</v>
      </c>
      <c r="B41" s="22" t="s">
        <v>210</v>
      </c>
      <c r="C41" s="18">
        <v>85</v>
      </c>
      <c r="D41" s="18">
        <f>SUM(13,35,44)</f>
        <v>92</v>
      </c>
      <c r="E41" s="19">
        <f t="shared" si="1"/>
        <v>87.61904761904762</v>
      </c>
      <c r="F41" s="20" t="s">
        <v>191</v>
      </c>
    </row>
    <row r="42" spans="1:6" ht="15.75">
      <c r="A42" s="7">
        <v>37</v>
      </c>
      <c r="B42" s="20" t="s">
        <v>295</v>
      </c>
      <c r="C42" s="18">
        <v>156</v>
      </c>
      <c r="D42" s="18">
        <v>92</v>
      </c>
      <c r="E42" s="19">
        <f t="shared" si="1"/>
        <v>87.61904761904762</v>
      </c>
      <c r="F42" s="20" t="s">
        <v>296</v>
      </c>
    </row>
    <row r="43" spans="1:6" ht="18" customHeight="1">
      <c r="A43" s="7">
        <v>38</v>
      </c>
      <c r="B43" s="34" t="s">
        <v>405</v>
      </c>
      <c r="C43" s="35">
        <v>117</v>
      </c>
      <c r="D43" s="36">
        <v>92</v>
      </c>
      <c r="E43" s="19">
        <f t="shared" si="1"/>
        <v>87.61904761904762</v>
      </c>
      <c r="F43" s="37"/>
    </row>
    <row r="44" spans="1:6" ht="15.75">
      <c r="A44" s="7">
        <v>39</v>
      </c>
      <c r="B44" s="20" t="s">
        <v>297</v>
      </c>
      <c r="C44" s="18">
        <v>156</v>
      </c>
      <c r="D44" s="18">
        <v>91</v>
      </c>
      <c r="E44" s="19">
        <f t="shared" si="1"/>
        <v>86.66666666666667</v>
      </c>
      <c r="F44" s="20" t="s">
        <v>296</v>
      </c>
    </row>
    <row r="45" spans="1:6" ht="15.75">
      <c r="A45" s="7">
        <v>40</v>
      </c>
      <c r="B45" s="34" t="s">
        <v>406</v>
      </c>
      <c r="C45" s="35">
        <v>117</v>
      </c>
      <c r="D45" s="36">
        <v>90</v>
      </c>
      <c r="E45" s="19">
        <f t="shared" si="1"/>
        <v>85.71428571428571</v>
      </c>
      <c r="F45" s="37"/>
    </row>
    <row r="46" spans="1:6" ht="15.75">
      <c r="A46" s="7">
        <v>41</v>
      </c>
      <c r="B46" s="20" t="s">
        <v>298</v>
      </c>
      <c r="C46" s="18">
        <v>156</v>
      </c>
      <c r="D46" s="18">
        <v>88</v>
      </c>
      <c r="E46" s="19">
        <f t="shared" si="1"/>
        <v>83.80952380952381</v>
      </c>
      <c r="F46" s="20" t="s">
        <v>296</v>
      </c>
    </row>
    <row r="47" spans="1:6" ht="15.75">
      <c r="A47" s="7">
        <v>42</v>
      </c>
      <c r="B47" s="20" t="s">
        <v>146</v>
      </c>
      <c r="C47" s="18">
        <v>84</v>
      </c>
      <c r="D47" s="18">
        <v>87</v>
      </c>
      <c r="E47" s="19">
        <f t="shared" si="1"/>
        <v>82.85714285714286</v>
      </c>
      <c r="F47" s="20" t="s">
        <v>138</v>
      </c>
    </row>
    <row r="48" spans="1:6" ht="15.75">
      <c r="A48" s="7">
        <v>43</v>
      </c>
      <c r="B48" s="23" t="s">
        <v>211</v>
      </c>
      <c r="C48" s="18">
        <v>85</v>
      </c>
      <c r="D48" s="18">
        <f>SUM(10,33,44)</f>
        <v>87</v>
      </c>
      <c r="E48" s="19">
        <f t="shared" si="1"/>
        <v>82.85714285714286</v>
      </c>
      <c r="F48" s="20" t="s">
        <v>193</v>
      </c>
    </row>
    <row r="49" spans="1:6" ht="17.25" customHeight="1">
      <c r="A49" s="7">
        <v>44</v>
      </c>
      <c r="B49" s="20" t="s">
        <v>299</v>
      </c>
      <c r="C49" s="18">
        <v>156</v>
      </c>
      <c r="D49" s="18">
        <v>87</v>
      </c>
      <c r="E49" s="19">
        <f t="shared" si="1"/>
        <v>82.85714285714286</v>
      </c>
      <c r="F49" s="20" t="s">
        <v>296</v>
      </c>
    </row>
    <row r="50" spans="1:6" ht="15.75">
      <c r="A50" s="7">
        <v>45</v>
      </c>
      <c r="B50" s="20" t="s">
        <v>300</v>
      </c>
      <c r="C50" s="18">
        <v>156</v>
      </c>
      <c r="D50" s="18">
        <v>87</v>
      </c>
      <c r="E50" s="19">
        <f t="shared" si="1"/>
        <v>82.85714285714286</v>
      </c>
      <c r="F50" s="20" t="s">
        <v>296</v>
      </c>
    </row>
    <row r="51" spans="1:6" ht="15.75">
      <c r="A51" s="7">
        <v>46</v>
      </c>
      <c r="B51" s="20" t="s">
        <v>147</v>
      </c>
      <c r="C51" s="18">
        <v>84</v>
      </c>
      <c r="D51" s="18">
        <v>86</v>
      </c>
      <c r="E51" s="19">
        <f t="shared" si="1"/>
        <v>81.9047619047619</v>
      </c>
      <c r="F51" s="20" t="s">
        <v>138</v>
      </c>
    </row>
    <row r="52" spans="1:6" ht="16.5" customHeight="1">
      <c r="A52" s="7">
        <v>47</v>
      </c>
      <c r="B52" s="34" t="s">
        <v>407</v>
      </c>
      <c r="C52" s="35">
        <v>117</v>
      </c>
      <c r="D52" s="36">
        <v>85</v>
      </c>
      <c r="E52" s="19">
        <f t="shared" si="1"/>
        <v>80.95238095238095</v>
      </c>
      <c r="F52" s="37"/>
    </row>
    <row r="53" spans="1:6" ht="16.5" customHeight="1">
      <c r="A53" s="7">
        <v>48</v>
      </c>
      <c r="B53" s="37" t="s">
        <v>408</v>
      </c>
      <c r="C53" s="35">
        <v>117</v>
      </c>
      <c r="D53" s="24">
        <v>84</v>
      </c>
      <c r="E53" s="19">
        <f t="shared" si="1"/>
        <v>80</v>
      </c>
      <c r="F53" s="37"/>
    </row>
    <row r="54" spans="1:6" ht="16.5" customHeight="1">
      <c r="A54" s="7">
        <v>49</v>
      </c>
      <c r="B54" s="20" t="s">
        <v>212</v>
      </c>
      <c r="C54" s="18">
        <v>85</v>
      </c>
      <c r="D54" s="18">
        <f>SUM(12,30,40)</f>
        <v>82</v>
      </c>
      <c r="E54" s="19">
        <f t="shared" si="1"/>
        <v>78.0952380952381</v>
      </c>
      <c r="F54" s="20" t="s">
        <v>191</v>
      </c>
    </row>
    <row r="55" spans="1:6" ht="16.5" customHeight="1">
      <c r="A55" s="7">
        <v>50</v>
      </c>
      <c r="B55" s="34" t="s">
        <v>409</v>
      </c>
      <c r="C55" s="35">
        <v>117</v>
      </c>
      <c r="D55" s="36">
        <v>80</v>
      </c>
      <c r="E55" s="19">
        <f t="shared" si="1"/>
        <v>76.19047619047619</v>
      </c>
      <c r="F55" s="37"/>
    </row>
    <row r="56" spans="1:6" ht="16.5" customHeight="1">
      <c r="A56" s="7">
        <v>51</v>
      </c>
      <c r="B56" s="20" t="s">
        <v>301</v>
      </c>
      <c r="C56" s="18">
        <v>156</v>
      </c>
      <c r="D56" s="18">
        <v>71</v>
      </c>
      <c r="E56" s="19">
        <f t="shared" si="1"/>
        <v>67.61904761904762</v>
      </c>
      <c r="F56" s="20" t="s">
        <v>296</v>
      </c>
    </row>
    <row r="57" spans="1:6" ht="16.5" customHeight="1">
      <c r="A57" s="7">
        <v>52</v>
      </c>
      <c r="B57" s="20" t="s">
        <v>302</v>
      </c>
      <c r="C57" s="18">
        <v>156</v>
      </c>
      <c r="D57" s="18">
        <v>69</v>
      </c>
      <c r="E57" s="19">
        <f t="shared" si="1"/>
        <v>65.71428571428571</v>
      </c>
      <c r="F57" s="20" t="s">
        <v>296</v>
      </c>
    </row>
    <row r="58" spans="1:6" ht="16.5" customHeight="1">
      <c r="A58" s="7">
        <v>53</v>
      </c>
      <c r="B58" s="22" t="s">
        <v>342</v>
      </c>
      <c r="C58" s="18">
        <v>82</v>
      </c>
      <c r="D58" s="18">
        <v>63</v>
      </c>
      <c r="E58" s="19">
        <f t="shared" si="1"/>
        <v>60</v>
      </c>
      <c r="F58" s="20" t="s">
        <v>335</v>
      </c>
    </row>
    <row r="59" spans="1:6" ht="16.5" customHeight="1">
      <c r="A59" s="7">
        <v>54</v>
      </c>
      <c r="B59" s="20" t="s">
        <v>343</v>
      </c>
      <c r="C59" s="18">
        <v>82</v>
      </c>
      <c r="D59" s="18">
        <v>62</v>
      </c>
      <c r="E59" s="19">
        <f t="shared" si="1"/>
        <v>59.04761904761905</v>
      </c>
      <c r="F59" s="20" t="s">
        <v>335</v>
      </c>
    </row>
    <row r="60" spans="1:6" ht="16.5" customHeight="1">
      <c r="A60" s="7">
        <v>55</v>
      </c>
      <c r="B60" s="20" t="s">
        <v>344</v>
      </c>
      <c r="C60" s="18">
        <v>82</v>
      </c>
      <c r="D60" s="18">
        <v>62</v>
      </c>
      <c r="E60" s="19">
        <f t="shared" si="1"/>
        <v>59.04761904761905</v>
      </c>
      <c r="F60" s="20" t="s">
        <v>335</v>
      </c>
    </row>
    <row r="61" spans="1:6" ht="16.5" customHeight="1">
      <c r="A61" s="7">
        <v>56</v>
      </c>
      <c r="B61" s="40" t="s">
        <v>345</v>
      </c>
      <c r="C61" s="18">
        <v>82</v>
      </c>
      <c r="D61" s="18">
        <v>61</v>
      </c>
      <c r="E61" s="19">
        <f t="shared" si="1"/>
        <v>58.095238095238095</v>
      </c>
      <c r="F61" s="20" t="s">
        <v>335</v>
      </c>
    </row>
    <row r="62" spans="1:6" ht="16.5" customHeight="1">
      <c r="A62" s="7">
        <v>57</v>
      </c>
      <c r="B62" s="20" t="s">
        <v>346</v>
      </c>
      <c r="C62" s="18">
        <v>82</v>
      </c>
      <c r="D62" s="18">
        <v>61</v>
      </c>
      <c r="E62" s="19">
        <f t="shared" si="1"/>
        <v>58.095238095238095</v>
      </c>
      <c r="F62" s="20" t="s">
        <v>335</v>
      </c>
    </row>
    <row r="63" spans="1:6" ht="16.5" customHeight="1">
      <c r="A63" s="7">
        <v>58</v>
      </c>
      <c r="B63" s="20" t="s">
        <v>347</v>
      </c>
      <c r="C63" s="18">
        <v>82</v>
      </c>
      <c r="D63" s="18">
        <v>61</v>
      </c>
      <c r="E63" s="19">
        <f t="shared" si="1"/>
        <v>58.095238095238095</v>
      </c>
      <c r="F63" s="20" t="s">
        <v>335</v>
      </c>
    </row>
    <row r="64" spans="1:6" ht="16.5" customHeight="1">
      <c r="A64" s="7">
        <v>59</v>
      </c>
      <c r="B64" s="20" t="s">
        <v>348</v>
      </c>
      <c r="C64" s="18">
        <v>82</v>
      </c>
      <c r="D64" s="18">
        <v>60</v>
      </c>
      <c r="E64" s="19">
        <f t="shared" si="1"/>
        <v>57.142857142857146</v>
      </c>
      <c r="F64" s="20" t="s">
        <v>335</v>
      </c>
    </row>
    <row r="65" spans="1:6" ht="15.75">
      <c r="A65" s="7">
        <v>60</v>
      </c>
      <c r="B65" s="20" t="s">
        <v>349</v>
      </c>
      <c r="C65" s="18">
        <v>82</v>
      </c>
      <c r="D65" s="18">
        <v>60</v>
      </c>
      <c r="E65" s="19">
        <f t="shared" si="1"/>
        <v>57.142857142857146</v>
      </c>
      <c r="F65" s="20" t="s">
        <v>335</v>
      </c>
    </row>
    <row r="66" spans="1:6" ht="15.75">
      <c r="A66" s="7">
        <v>61</v>
      </c>
      <c r="B66" s="20" t="s">
        <v>350</v>
      </c>
      <c r="C66" s="18">
        <v>82</v>
      </c>
      <c r="D66" s="18">
        <v>60</v>
      </c>
      <c r="E66" s="19">
        <f t="shared" si="1"/>
        <v>57.142857142857146</v>
      </c>
      <c r="F66" s="20" t="s">
        <v>335</v>
      </c>
    </row>
    <row r="67" spans="1:6" ht="15.75">
      <c r="A67" s="7">
        <v>62</v>
      </c>
      <c r="B67" s="20" t="s">
        <v>351</v>
      </c>
      <c r="C67" s="18">
        <v>82</v>
      </c>
      <c r="D67" s="18">
        <v>60</v>
      </c>
      <c r="E67" s="19">
        <f t="shared" si="1"/>
        <v>57.142857142857146</v>
      </c>
      <c r="F67" s="20" t="s">
        <v>335</v>
      </c>
    </row>
    <row r="68" spans="1:6" ht="15.75">
      <c r="A68" s="7">
        <v>63</v>
      </c>
      <c r="B68" s="20" t="s">
        <v>352</v>
      </c>
      <c r="C68" s="18">
        <v>82</v>
      </c>
      <c r="D68" s="18">
        <v>60</v>
      </c>
      <c r="E68" s="19">
        <f t="shared" si="1"/>
        <v>57.142857142857146</v>
      </c>
      <c r="F68" s="20" t="s">
        <v>335</v>
      </c>
    </row>
    <row r="69" spans="1:6" ht="15.75">
      <c r="A69" s="7">
        <v>64</v>
      </c>
      <c r="B69" s="34" t="s">
        <v>410</v>
      </c>
      <c r="C69" s="35">
        <v>117</v>
      </c>
      <c r="D69" s="36">
        <v>56</v>
      </c>
      <c r="E69" s="19">
        <f t="shared" si="1"/>
        <v>53.333333333333336</v>
      </c>
      <c r="F69" s="37"/>
    </row>
    <row r="70" spans="1:6" ht="15.75">
      <c r="A70" s="7">
        <v>65</v>
      </c>
      <c r="B70" s="20" t="s">
        <v>148</v>
      </c>
      <c r="C70" s="18">
        <v>84</v>
      </c>
      <c r="D70" s="18">
        <v>26</v>
      </c>
      <c r="E70" s="19">
        <f>D70*100/макс5</f>
        <v>24.761904761904763</v>
      </c>
      <c r="F70" s="20" t="s">
        <v>138</v>
      </c>
    </row>
    <row r="71" spans="1:6" ht="15.75">
      <c r="A71" s="7">
        <v>66</v>
      </c>
      <c r="B71" s="20" t="s">
        <v>371</v>
      </c>
      <c r="C71" s="18">
        <v>116</v>
      </c>
      <c r="D71" s="18">
        <v>9</v>
      </c>
      <c r="E71" s="19">
        <f>D71*100/макс5</f>
        <v>8.571428571428571</v>
      </c>
      <c r="F71" s="20" t="s">
        <v>372</v>
      </c>
    </row>
    <row r="72" spans="1:6" ht="15.75">
      <c r="A72" s="7">
        <v>67</v>
      </c>
      <c r="B72" s="20" t="s">
        <v>373</v>
      </c>
      <c r="C72" s="18">
        <v>116</v>
      </c>
      <c r="D72" s="18">
        <v>7.5</v>
      </c>
      <c r="E72" s="19">
        <f>D72*100/макс5</f>
        <v>7.142857142857143</v>
      </c>
      <c r="F72" s="20" t="s">
        <v>372</v>
      </c>
    </row>
  </sheetData>
  <sheetProtection/>
  <mergeCells count="3">
    <mergeCell ref="A2:F2"/>
    <mergeCell ref="C1:E1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7</v>
      </c>
      <c r="C1" s="55" t="s">
        <v>12</v>
      </c>
      <c r="D1" s="55"/>
      <c r="E1" s="55"/>
      <c r="F1" s="15"/>
    </row>
    <row r="2" spans="1:6" ht="15.75" customHeight="1">
      <c r="A2" s="54" t="s">
        <v>13</v>
      </c>
      <c r="B2" s="54"/>
      <c r="C2" s="54"/>
      <c r="D2" s="54"/>
      <c r="E2" s="54"/>
      <c r="F2" s="54"/>
    </row>
    <row r="3" spans="1:6" ht="15.75" customHeight="1">
      <c r="A3" s="16"/>
      <c r="B3" s="16"/>
      <c r="C3" s="54" t="s">
        <v>11</v>
      </c>
      <c r="D3" s="54"/>
      <c r="E3" s="17">
        <v>110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2" customFormat="1" ht="15.75">
      <c r="A6" s="7">
        <v>1</v>
      </c>
      <c r="B6" s="23" t="s">
        <v>213</v>
      </c>
      <c r="C6" s="18">
        <v>85</v>
      </c>
      <c r="D6" s="24">
        <f>SUM(20,38,50)</f>
        <v>108</v>
      </c>
      <c r="E6" s="19">
        <f aca="true" t="shared" si="0" ref="E6:E37">D6*100/макс6</f>
        <v>98.18181818181819</v>
      </c>
      <c r="F6" s="20" t="s">
        <v>191</v>
      </c>
    </row>
    <row r="7" spans="1:6" s="2" customFormat="1" ht="15.75">
      <c r="A7" s="7">
        <v>2</v>
      </c>
      <c r="B7" s="23" t="s">
        <v>214</v>
      </c>
      <c r="C7" s="18">
        <v>85</v>
      </c>
      <c r="D7" s="25">
        <f>SUM(18,40,50)</f>
        <v>108</v>
      </c>
      <c r="E7" s="19">
        <f t="shared" si="0"/>
        <v>98.18181818181819</v>
      </c>
      <c r="F7" s="20" t="s">
        <v>191</v>
      </c>
    </row>
    <row r="8" spans="1:6" ht="15.75">
      <c r="A8" s="7">
        <v>3</v>
      </c>
      <c r="B8" s="20" t="s">
        <v>149</v>
      </c>
      <c r="C8" s="18">
        <v>84</v>
      </c>
      <c r="D8" s="18">
        <v>106</v>
      </c>
      <c r="E8" s="19">
        <f t="shared" si="0"/>
        <v>96.36363636363636</v>
      </c>
      <c r="F8" s="20" t="s">
        <v>138</v>
      </c>
    </row>
    <row r="9" spans="1:6" ht="15.75">
      <c r="A9" s="7">
        <v>4</v>
      </c>
      <c r="B9" s="20" t="s">
        <v>150</v>
      </c>
      <c r="C9" s="18">
        <v>84</v>
      </c>
      <c r="D9" s="18">
        <v>106</v>
      </c>
      <c r="E9" s="19">
        <f t="shared" si="0"/>
        <v>96.36363636363636</v>
      </c>
      <c r="F9" s="20" t="s">
        <v>138</v>
      </c>
    </row>
    <row r="10" spans="1:6" ht="15.75">
      <c r="A10" s="7">
        <v>5</v>
      </c>
      <c r="B10" s="20" t="s">
        <v>151</v>
      </c>
      <c r="C10" s="18">
        <v>84</v>
      </c>
      <c r="D10" s="18">
        <v>104</v>
      </c>
      <c r="E10" s="19">
        <f t="shared" si="0"/>
        <v>94.54545454545455</v>
      </c>
      <c r="F10" s="20" t="s">
        <v>138</v>
      </c>
    </row>
    <row r="11" spans="1:6" ht="15.75">
      <c r="A11" s="7">
        <v>6</v>
      </c>
      <c r="B11" s="23" t="s">
        <v>215</v>
      </c>
      <c r="C11" s="18">
        <v>85</v>
      </c>
      <c r="D11" s="24">
        <f>SUM(14,40,50)</f>
        <v>104</v>
      </c>
      <c r="E11" s="19">
        <f t="shared" si="0"/>
        <v>94.54545454545455</v>
      </c>
      <c r="F11" s="20" t="s">
        <v>191</v>
      </c>
    </row>
    <row r="12" spans="1:6" ht="15.75">
      <c r="A12" s="7">
        <v>7</v>
      </c>
      <c r="B12" s="22" t="s">
        <v>216</v>
      </c>
      <c r="C12" s="18">
        <v>85</v>
      </c>
      <c r="D12" s="24">
        <f>SUM(14,40,50)</f>
        <v>104</v>
      </c>
      <c r="E12" s="19">
        <f t="shared" si="0"/>
        <v>94.54545454545455</v>
      </c>
      <c r="F12" s="20" t="s">
        <v>191</v>
      </c>
    </row>
    <row r="13" spans="1:6" ht="15.75">
      <c r="A13" s="7">
        <v>8</v>
      </c>
      <c r="B13" s="20" t="s">
        <v>152</v>
      </c>
      <c r="C13" s="18">
        <v>84</v>
      </c>
      <c r="D13" s="18">
        <v>103</v>
      </c>
      <c r="E13" s="19">
        <f t="shared" si="0"/>
        <v>93.63636363636364</v>
      </c>
      <c r="F13" s="20" t="s">
        <v>138</v>
      </c>
    </row>
    <row r="14" spans="1:6" ht="15.75">
      <c r="A14" s="7">
        <v>9</v>
      </c>
      <c r="B14" s="20" t="s">
        <v>68</v>
      </c>
      <c r="C14" s="18">
        <v>183</v>
      </c>
      <c r="D14" s="18">
        <v>102</v>
      </c>
      <c r="E14" s="19">
        <f t="shared" si="0"/>
        <v>92.72727272727273</v>
      </c>
      <c r="F14" s="20" t="s">
        <v>69</v>
      </c>
    </row>
    <row r="15" spans="1:6" ht="15.75">
      <c r="A15" s="7">
        <v>10</v>
      </c>
      <c r="B15" s="23" t="s">
        <v>217</v>
      </c>
      <c r="C15" s="18">
        <v>85</v>
      </c>
      <c r="D15" s="24">
        <f>SUM(12,40,50)</f>
        <v>102</v>
      </c>
      <c r="E15" s="19">
        <f t="shared" si="0"/>
        <v>92.72727272727273</v>
      </c>
      <c r="F15" s="20" t="s">
        <v>191</v>
      </c>
    </row>
    <row r="16" spans="1:6" ht="15.75">
      <c r="A16" s="7">
        <v>11</v>
      </c>
      <c r="B16" s="23" t="s">
        <v>218</v>
      </c>
      <c r="C16" s="18">
        <v>85</v>
      </c>
      <c r="D16" s="24">
        <f>SUM(12,40,50)</f>
        <v>102</v>
      </c>
      <c r="E16" s="19">
        <f t="shared" si="0"/>
        <v>92.72727272727273</v>
      </c>
      <c r="F16" s="20" t="s">
        <v>193</v>
      </c>
    </row>
    <row r="17" spans="1:6" ht="15.75">
      <c r="A17" s="7">
        <v>12</v>
      </c>
      <c r="B17" s="20" t="s">
        <v>115</v>
      </c>
      <c r="C17" s="18">
        <v>77</v>
      </c>
      <c r="D17" s="18">
        <v>101</v>
      </c>
      <c r="E17" s="19">
        <f t="shared" si="0"/>
        <v>91.81818181818181</v>
      </c>
      <c r="F17" s="20" t="s">
        <v>116</v>
      </c>
    </row>
    <row r="18" spans="1:6" ht="15.75">
      <c r="A18" s="7">
        <v>13</v>
      </c>
      <c r="B18" s="20" t="s">
        <v>117</v>
      </c>
      <c r="C18" s="18">
        <v>77</v>
      </c>
      <c r="D18" s="18">
        <v>101</v>
      </c>
      <c r="E18" s="19">
        <f t="shared" si="0"/>
        <v>91.81818181818181</v>
      </c>
      <c r="F18" s="20" t="s">
        <v>116</v>
      </c>
    </row>
    <row r="19" spans="1:6" ht="15.75">
      <c r="A19" s="7">
        <v>14</v>
      </c>
      <c r="B19" s="20" t="s">
        <v>118</v>
      </c>
      <c r="C19" s="18">
        <v>77</v>
      </c>
      <c r="D19" s="18">
        <v>100</v>
      </c>
      <c r="E19" s="19">
        <f t="shared" si="0"/>
        <v>90.9090909090909</v>
      </c>
      <c r="F19" s="20" t="s">
        <v>116</v>
      </c>
    </row>
    <row r="20" spans="1:6" ht="15.75">
      <c r="A20" s="7">
        <v>15</v>
      </c>
      <c r="B20" s="20" t="s">
        <v>303</v>
      </c>
      <c r="C20" s="18">
        <v>156</v>
      </c>
      <c r="D20" s="18">
        <v>100</v>
      </c>
      <c r="E20" s="19">
        <f t="shared" si="0"/>
        <v>90.9090909090909</v>
      </c>
      <c r="F20" s="20" t="s">
        <v>296</v>
      </c>
    </row>
    <row r="21" spans="1:6" ht="15.75">
      <c r="A21" s="7">
        <v>16</v>
      </c>
      <c r="B21" s="20" t="s">
        <v>119</v>
      </c>
      <c r="C21" s="18">
        <v>77</v>
      </c>
      <c r="D21" s="18">
        <v>99</v>
      </c>
      <c r="E21" s="19">
        <f t="shared" si="0"/>
        <v>90</v>
      </c>
      <c r="F21" s="20" t="s">
        <v>116</v>
      </c>
    </row>
    <row r="22" spans="1:6" ht="15.75">
      <c r="A22" s="7">
        <v>17</v>
      </c>
      <c r="B22" s="20" t="s">
        <v>120</v>
      </c>
      <c r="C22" s="18">
        <v>77</v>
      </c>
      <c r="D22" s="18">
        <v>99</v>
      </c>
      <c r="E22" s="19">
        <f t="shared" si="0"/>
        <v>90</v>
      </c>
      <c r="F22" s="20" t="s">
        <v>116</v>
      </c>
    </row>
    <row r="23" spans="1:6" ht="19.5" customHeight="1">
      <c r="A23" s="7">
        <v>18</v>
      </c>
      <c r="B23" s="20" t="s">
        <v>121</v>
      </c>
      <c r="C23" s="18">
        <v>77</v>
      </c>
      <c r="D23" s="18">
        <v>98</v>
      </c>
      <c r="E23" s="19">
        <f t="shared" si="0"/>
        <v>89.0909090909091</v>
      </c>
      <c r="F23" s="20" t="s">
        <v>116</v>
      </c>
    </row>
    <row r="24" spans="1:6" ht="15.75">
      <c r="A24" s="7">
        <v>19</v>
      </c>
      <c r="B24" s="20" t="s">
        <v>122</v>
      </c>
      <c r="C24" s="18">
        <v>77</v>
      </c>
      <c r="D24" s="18">
        <v>98</v>
      </c>
      <c r="E24" s="19">
        <f t="shared" si="0"/>
        <v>89.0909090909091</v>
      </c>
      <c r="F24" s="20" t="s">
        <v>116</v>
      </c>
    </row>
    <row r="25" spans="1:6" ht="15.75">
      <c r="A25" s="7">
        <v>20</v>
      </c>
      <c r="B25" s="20" t="s">
        <v>123</v>
      </c>
      <c r="C25" s="18">
        <v>77</v>
      </c>
      <c r="D25" s="18">
        <v>97</v>
      </c>
      <c r="E25" s="19">
        <f t="shared" si="0"/>
        <v>88.18181818181819</v>
      </c>
      <c r="F25" s="20" t="s">
        <v>116</v>
      </c>
    </row>
    <row r="26" spans="1:6" ht="15.75">
      <c r="A26" s="7">
        <v>21</v>
      </c>
      <c r="B26" s="20" t="s">
        <v>353</v>
      </c>
      <c r="C26" s="18">
        <v>82</v>
      </c>
      <c r="D26" s="18">
        <v>97</v>
      </c>
      <c r="E26" s="19">
        <f t="shared" si="0"/>
        <v>88.18181818181819</v>
      </c>
      <c r="F26" s="20" t="s">
        <v>335</v>
      </c>
    </row>
    <row r="27" spans="1:6" ht="15.75">
      <c r="A27" s="7">
        <v>22</v>
      </c>
      <c r="B27" s="34" t="s">
        <v>411</v>
      </c>
      <c r="C27" s="35">
        <v>117</v>
      </c>
      <c r="D27" s="36">
        <v>97</v>
      </c>
      <c r="E27" s="19">
        <f t="shared" si="0"/>
        <v>88.18181818181819</v>
      </c>
      <c r="F27" s="37"/>
    </row>
    <row r="28" spans="1:6" ht="15.75">
      <c r="A28" s="7">
        <v>23</v>
      </c>
      <c r="B28" s="20" t="s">
        <v>124</v>
      </c>
      <c r="C28" s="18">
        <v>77</v>
      </c>
      <c r="D28" s="18">
        <v>96</v>
      </c>
      <c r="E28" s="19">
        <f t="shared" si="0"/>
        <v>87.27272727272727</v>
      </c>
      <c r="F28" s="20" t="s">
        <v>116</v>
      </c>
    </row>
    <row r="29" spans="1:6" ht="15.75" customHeight="1">
      <c r="A29" s="7">
        <v>24</v>
      </c>
      <c r="B29" s="20" t="s">
        <v>125</v>
      </c>
      <c r="C29" s="18">
        <v>77</v>
      </c>
      <c r="D29" s="18">
        <v>96</v>
      </c>
      <c r="E29" s="19">
        <f t="shared" si="0"/>
        <v>87.27272727272727</v>
      </c>
      <c r="F29" s="20" t="s">
        <v>116</v>
      </c>
    </row>
    <row r="30" spans="1:6" ht="15.75">
      <c r="A30" s="7">
        <v>25</v>
      </c>
      <c r="B30" s="20" t="s">
        <v>126</v>
      </c>
      <c r="C30" s="18">
        <v>77</v>
      </c>
      <c r="D30" s="18">
        <v>96</v>
      </c>
      <c r="E30" s="19">
        <f t="shared" si="0"/>
        <v>87.27272727272727</v>
      </c>
      <c r="F30" s="20" t="s">
        <v>116</v>
      </c>
    </row>
    <row r="31" spans="1:6" ht="17.25" customHeight="1">
      <c r="A31" s="7">
        <v>26</v>
      </c>
      <c r="B31" s="20" t="s">
        <v>127</v>
      </c>
      <c r="C31" s="18">
        <v>77</v>
      </c>
      <c r="D31" s="18">
        <v>95</v>
      </c>
      <c r="E31" s="19">
        <f t="shared" si="0"/>
        <v>86.36363636363636</v>
      </c>
      <c r="F31" s="20" t="s">
        <v>116</v>
      </c>
    </row>
    <row r="32" spans="1:6" ht="15.75">
      <c r="A32" s="7">
        <v>27</v>
      </c>
      <c r="B32" s="20" t="s">
        <v>70</v>
      </c>
      <c r="C32" s="18">
        <v>183</v>
      </c>
      <c r="D32" s="18">
        <v>94</v>
      </c>
      <c r="E32" s="19">
        <f t="shared" si="0"/>
        <v>85.45454545454545</v>
      </c>
      <c r="F32" s="20" t="s">
        <v>69</v>
      </c>
    </row>
    <row r="33" spans="1:6" ht="15.75">
      <c r="A33" s="7">
        <v>28</v>
      </c>
      <c r="B33" s="20" t="s">
        <v>71</v>
      </c>
      <c r="C33" s="18">
        <v>183</v>
      </c>
      <c r="D33" s="18">
        <v>93</v>
      </c>
      <c r="E33" s="19">
        <f t="shared" si="0"/>
        <v>84.54545454545455</v>
      </c>
      <c r="F33" s="20" t="s">
        <v>69</v>
      </c>
    </row>
    <row r="34" spans="1:6" ht="15.75">
      <c r="A34" s="7">
        <v>29</v>
      </c>
      <c r="B34" s="20" t="s">
        <v>72</v>
      </c>
      <c r="C34" s="18">
        <v>183</v>
      </c>
      <c r="D34" s="18">
        <v>92</v>
      </c>
      <c r="E34" s="19">
        <f t="shared" si="0"/>
        <v>83.63636363636364</v>
      </c>
      <c r="F34" s="20" t="s">
        <v>69</v>
      </c>
    </row>
    <row r="35" spans="1:6" ht="15.75">
      <c r="A35" s="7">
        <v>30</v>
      </c>
      <c r="B35" s="20" t="s">
        <v>354</v>
      </c>
      <c r="C35" s="18">
        <v>82</v>
      </c>
      <c r="D35" s="18">
        <v>92</v>
      </c>
      <c r="E35" s="19">
        <f t="shared" si="0"/>
        <v>83.63636363636364</v>
      </c>
      <c r="F35" s="20" t="s">
        <v>335</v>
      </c>
    </row>
    <row r="36" spans="1:6" ht="15.75">
      <c r="A36" s="7">
        <v>31</v>
      </c>
      <c r="B36" s="20" t="s">
        <v>73</v>
      </c>
      <c r="C36" s="18">
        <v>183</v>
      </c>
      <c r="D36" s="18">
        <v>91</v>
      </c>
      <c r="E36" s="19">
        <f t="shared" si="0"/>
        <v>82.72727272727273</v>
      </c>
      <c r="F36" s="20" t="s">
        <v>69</v>
      </c>
    </row>
    <row r="37" spans="1:6" ht="17.25" customHeight="1">
      <c r="A37" s="7">
        <v>32</v>
      </c>
      <c r="B37" s="20" t="s">
        <v>74</v>
      </c>
      <c r="C37" s="18">
        <v>183</v>
      </c>
      <c r="D37" s="18">
        <v>90</v>
      </c>
      <c r="E37" s="19">
        <f t="shared" si="0"/>
        <v>81.81818181818181</v>
      </c>
      <c r="F37" s="20" t="s">
        <v>69</v>
      </c>
    </row>
    <row r="38" spans="1:6" ht="15.75">
      <c r="A38" s="7">
        <v>33</v>
      </c>
      <c r="B38" s="20" t="s">
        <v>153</v>
      </c>
      <c r="C38" s="18">
        <v>84</v>
      </c>
      <c r="D38" s="18">
        <v>90</v>
      </c>
      <c r="E38" s="19">
        <f aca="true" t="shared" si="1" ref="E38:E69">D38*100/макс6</f>
        <v>81.81818181818181</v>
      </c>
      <c r="F38" s="20" t="s">
        <v>138</v>
      </c>
    </row>
    <row r="39" spans="1:6" ht="15.75">
      <c r="A39" s="7">
        <v>34</v>
      </c>
      <c r="B39" s="20" t="s">
        <v>355</v>
      </c>
      <c r="C39" s="18">
        <v>82</v>
      </c>
      <c r="D39" s="18">
        <v>90</v>
      </c>
      <c r="E39" s="19">
        <f t="shared" si="1"/>
        <v>81.81818181818181</v>
      </c>
      <c r="F39" s="20" t="s">
        <v>335</v>
      </c>
    </row>
    <row r="40" spans="1:6" ht="15.75">
      <c r="A40" s="7">
        <v>35</v>
      </c>
      <c r="B40" s="34" t="s">
        <v>412</v>
      </c>
      <c r="C40" s="35">
        <v>117</v>
      </c>
      <c r="D40" s="36">
        <v>90</v>
      </c>
      <c r="E40" s="19">
        <f t="shared" si="1"/>
        <v>81.81818181818181</v>
      </c>
      <c r="F40" s="37"/>
    </row>
    <row r="41" spans="1:6" ht="15.75">
      <c r="A41" s="7">
        <v>36</v>
      </c>
      <c r="B41" s="20" t="s">
        <v>75</v>
      </c>
      <c r="C41" s="18">
        <v>183</v>
      </c>
      <c r="D41" s="18">
        <v>89</v>
      </c>
      <c r="E41" s="19">
        <f t="shared" si="1"/>
        <v>80.9090909090909</v>
      </c>
      <c r="F41" s="20" t="s">
        <v>69</v>
      </c>
    </row>
    <row r="42" spans="1:6" ht="15.75">
      <c r="A42" s="7">
        <v>37</v>
      </c>
      <c r="B42" s="20" t="s">
        <v>76</v>
      </c>
      <c r="C42" s="18">
        <v>183</v>
      </c>
      <c r="D42" s="18">
        <v>89</v>
      </c>
      <c r="E42" s="19">
        <f t="shared" si="1"/>
        <v>80.9090909090909</v>
      </c>
      <c r="F42" s="20" t="s">
        <v>69</v>
      </c>
    </row>
    <row r="43" spans="1:6" ht="18" customHeight="1">
      <c r="A43" s="7">
        <v>38</v>
      </c>
      <c r="B43" s="34" t="s">
        <v>413</v>
      </c>
      <c r="C43" s="35">
        <v>117</v>
      </c>
      <c r="D43" s="36">
        <v>89</v>
      </c>
      <c r="E43" s="19">
        <f t="shared" si="1"/>
        <v>80.9090909090909</v>
      </c>
      <c r="F43" s="37"/>
    </row>
    <row r="44" spans="1:6" ht="15.75">
      <c r="A44" s="7">
        <v>39</v>
      </c>
      <c r="B44" s="20" t="s">
        <v>77</v>
      </c>
      <c r="C44" s="18">
        <v>183</v>
      </c>
      <c r="D44" s="18">
        <v>88</v>
      </c>
      <c r="E44" s="19">
        <f t="shared" si="1"/>
        <v>80</v>
      </c>
      <c r="F44" s="20" t="s">
        <v>69</v>
      </c>
    </row>
    <row r="45" spans="1:6" ht="15.75">
      <c r="A45" s="7">
        <v>40</v>
      </c>
      <c r="B45" s="20" t="s">
        <v>304</v>
      </c>
      <c r="C45" s="18">
        <v>156</v>
      </c>
      <c r="D45" s="18">
        <v>88</v>
      </c>
      <c r="E45" s="19">
        <f t="shared" si="1"/>
        <v>80</v>
      </c>
      <c r="F45" s="20" t="s">
        <v>296</v>
      </c>
    </row>
    <row r="46" spans="1:6" ht="15.75">
      <c r="A46" s="7">
        <v>41</v>
      </c>
      <c r="B46" s="23" t="s">
        <v>219</v>
      </c>
      <c r="C46" s="18">
        <v>85</v>
      </c>
      <c r="D46" s="24">
        <f>SUM(17,20,50)</f>
        <v>87</v>
      </c>
      <c r="E46" s="19">
        <f t="shared" si="1"/>
        <v>79.0909090909091</v>
      </c>
      <c r="F46" s="20" t="s">
        <v>191</v>
      </c>
    </row>
    <row r="47" spans="1:6" ht="15.75">
      <c r="A47" s="7">
        <v>42</v>
      </c>
      <c r="B47" s="20" t="s">
        <v>305</v>
      </c>
      <c r="C47" s="18">
        <v>156</v>
      </c>
      <c r="D47" s="18">
        <v>87</v>
      </c>
      <c r="E47" s="19">
        <f t="shared" si="1"/>
        <v>79.0909090909091</v>
      </c>
      <c r="F47" s="20" t="s">
        <v>306</v>
      </c>
    </row>
    <row r="48" spans="1:6" ht="15.75">
      <c r="A48" s="7">
        <v>43</v>
      </c>
      <c r="B48" s="20" t="s">
        <v>154</v>
      </c>
      <c r="C48" s="18">
        <v>84</v>
      </c>
      <c r="D48" s="18">
        <v>86</v>
      </c>
      <c r="E48" s="19">
        <f t="shared" si="1"/>
        <v>78.18181818181819</v>
      </c>
      <c r="F48" s="20" t="s">
        <v>138</v>
      </c>
    </row>
    <row r="49" spans="1:6" ht="17.25" customHeight="1">
      <c r="A49" s="7">
        <v>44</v>
      </c>
      <c r="B49" s="23" t="s">
        <v>220</v>
      </c>
      <c r="C49" s="18">
        <v>85</v>
      </c>
      <c r="D49" s="24">
        <v>85</v>
      </c>
      <c r="E49" s="19">
        <f t="shared" si="1"/>
        <v>77.27272727272727</v>
      </c>
      <c r="F49" s="20" t="s">
        <v>191</v>
      </c>
    </row>
    <row r="50" spans="1:6" ht="15.75">
      <c r="A50" s="7">
        <v>45</v>
      </c>
      <c r="B50" s="20" t="s">
        <v>385</v>
      </c>
      <c r="C50" s="18">
        <v>78</v>
      </c>
      <c r="D50" s="18">
        <v>85</v>
      </c>
      <c r="E50" s="19">
        <f t="shared" si="1"/>
        <v>77.27272727272727</v>
      </c>
      <c r="F50" s="20" t="s">
        <v>381</v>
      </c>
    </row>
    <row r="51" spans="1:6" ht="15.75">
      <c r="A51" s="7">
        <v>46</v>
      </c>
      <c r="B51" s="20" t="s">
        <v>221</v>
      </c>
      <c r="C51" s="18">
        <v>85</v>
      </c>
      <c r="D51" s="24">
        <f>SUM(14,20,50)</f>
        <v>84</v>
      </c>
      <c r="E51" s="19">
        <f t="shared" si="1"/>
        <v>76.36363636363636</v>
      </c>
      <c r="F51" s="20" t="s">
        <v>191</v>
      </c>
    </row>
    <row r="52" spans="1:6" ht="16.5" customHeight="1">
      <c r="A52" s="7">
        <v>47</v>
      </c>
      <c r="B52" s="23" t="s">
        <v>222</v>
      </c>
      <c r="C52" s="18">
        <v>85</v>
      </c>
      <c r="D52" s="24">
        <f>SUM(14,20,50)</f>
        <v>84</v>
      </c>
      <c r="E52" s="19">
        <f t="shared" si="1"/>
        <v>76.36363636363636</v>
      </c>
      <c r="F52" s="20" t="s">
        <v>191</v>
      </c>
    </row>
    <row r="53" spans="1:6" ht="16.5" customHeight="1">
      <c r="A53" s="7">
        <v>48</v>
      </c>
      <c r="B53" s="23" t="s">
        <v>223</v>
      </c>
      <c r="C53" s="18">
        <v>85</v>
      </c>
      <c r="D53" s="24">
        <f>SUM(14,20,50)</f>
        <v>84</v>
      </c>
      <c r="E53" s="19">
        <f t="shared" si="1"/>
        <v>76.36363636363636</v>
      </c>
      <c r="F53" s="20" t="s">
        <v>191</v>
      </c>
    </row>
    <row r="54" spans="1:6" ht="16.5" customHeight="1">
      <c r="A54" s="7">
        <v>49</v>
      </c>
      <c r="B54" s="22" t="s">
        <v>224</v>
      </c>
      <c r="C54" s="18">
        <v>85</v>
      </c>
      <c r="D54" s="24">
        <f>SUM(13,20,50)</f>
        <v>83</v>
      </c>
      <c r="E54" s="19">
        <f t="shared" si="1"/>
        <v>75.45454545454545</v>
      </c>
      <c r="F54" s="20" t="s">
        <v>191</v>
      </c>
    </row>
    <row r="55" spans="1:6" ht="16.5" customHeight="1">
      <c r="A55" s="7">
        <v>50</v>
      </c>
      <c r="B55" s="23" t="s">
        <v>225</v>
      </c>
      <c r="C55" s="18">
        <v>85</v>
      </c>
      <c r="D55" s="24">
        <f>SUM(13,20,50)</f>
        <v>83</v>
      </c>
      <c r="E55" s="19">
        <f t="shared" si="1"/>
        <v>75.45454545454545</v>
      </c>
      <c r="F55" s="20" t="s">
        <v>191</v>
      </c>
    </row>
    <row r="56" spans="1:6" ht="16.5" customHeight="1">
      <c r="A56" s="7">
        <v>51</v>
      </c>
      <c r="B56" s="23" t="s">
        <v>226</v>
      </c>
      <c r="C56" s="18">
        <v>85</v>
      </c>
      <c r="D56" s="24">
        <f>SUM(13,20,50)</f>
        <v>83</v>
      </c>
      <c r="E56" s="19">
        <f t="shared" si="1"/>
        <v>75.45454545454545</v>
      </c>
      <c r="F56" s="20" t="s">
        <v>191</v>
      </c>
    </row>
    <row r="57" spans="1:6" ht="16.5" customHeight="1">
      <c r="A57" s="7">
        <v>52</v>
      </c>
      <c r="B57" s="20" t="s">
        <v>78</v>
      </c>
      <c r="C57" s="18">
        <v>183</v>
      </c>
      <c r="D57" s="18">
        <v>82</v>
      </c>
      <c r="E57" s="19">
        <f t="shared" si="1"/>
        <v>74.54545454545455</v>
      </c>
      <c r="F57" s="20" t="s">
        <v>69</v>
      </c>
    </row>
    <row r="58" spans="1:6" ht="16.5" customHeight="1">
      <c r="A58" s="7">
        <v>53</v>
      </c>
      <c r="B58" s="20" t="s">
        <v>307</v>
      </c>
      <c r="C58" s="18">
        <v>156</v>
      </c>
      <c r="D58" s="18">
        <v>82</v>
      </c>
      <c r="E58" s="19">
        <f t="shared" si="1"/>
        <v>74.54545454545455</v>
      </c>
      <c r="F58" s="20" t="s">
        <v>296</v>
      </c>
    </row>
    <row r="59" spans="1:6" ht="16.5" customHeight="1">
      <c r="A59" s="7">
        <v>54</v>
      </c>
      <c r="B59" s="20" t="s">
        <v>227</v>
      </c>
      <c r="C59" s="18">
        <v>85</v>
      </c>
      <c r="D59" s="24">
        <f>SUM(11,20,50)</f>
        <v>81</v>
      </c>
      <c r="E59" s="19">
        <f t="shared" si="1"/>
        <v>73.63636363636364</v>
      </c>
      <c r="F59" s="20" t="s">
        <v>191</v>
      </c>
    </row>
    <row r="60" spans="1:6" ht="16.5" customHeight="1">
      <c r="A60" s="7">
        <v>55</v>
      </c>
      <c r="B60" s="22" t="s">
        <v>228</v>
      </c>
      <c r="C60" s="18">
        <v>85</v>
      </c>
      <c r="D60" s="24">
        <f>SUM(11,20,50)</f>
        <v>81</v>
      </c>
      <c r="E60" s="19">
        <f t="shared" si="1"/>
        <v>73.63636363636364</v>
      </c>
      <c r="F60" s="20" t="s">
        <v>191</v>
      </c>
    </row>
    <row r="61" spans="1:6" ht="16.5" customHeight="1">
      <c r="A61" s="7">
        <v>56</v>
      </c>
      <c r="B61" s="34" t="s">
        <v>414</v>
      </c>
      <c r="C61" s="35">
        <v>117</v>
      </c>
      <c r="D61" s="36">
        <v>81</v>
      </c>
      <c r="E61" s="19">
        <f t="shared" si="1"/>
        <v>73.63636363636364</v>
      </c>
      <c r="F61" s="37"/>
    </row>
    <row r="62" spans="1:6" ht="16.5" customHeight="1">
      <c r="A62" s="7">
        <v>57</v>
      </c>
      <c r="B62" s="26" t="s">
        <v>229</v>
      </c>
      <c r="C62" s="18">
        <v>85</v>
      </c>
      <c r="D62" s="24">
        <f>SUM(10,20,50)</f>
        <v>80</v>
      </c>
      <c r="E62" s="19">
        <f t="shared" si="1"/>
        <v>72.72727272727273</v>
      </c>
      <c r="F62" s="20" t="s">
        <v>191</v>
      </c>
    </row>
    <row r="63" spans="1:6" ht="16.5" customHeight="1">
      <c r="A63" s="7">
        <v>58</v>
      </c>
      <c r="B63" s="23" t="s">
        <v>230</v>
      </c>
      <c r="C63" s="18">
        <v>85</v>
      </c>
      <c r="D63" s="24">
        <f>SUM(10,20,50)</f>
        <v>80</v>
      </c>
      <c r="E63" s="19">
        <f t="shared" si="1"/>
        <v>72.72727272727273</v>
      </c>
      <c r="F63" s="20" t="s">
        <v>193</v>
      </c>
    </row>
    <row r="64" spans="1:6" ht="16.5" customHeight="1">
      <c r="A64" s="7">
        <v>59</v>
      </c>
      <c r="B64" s="34" t="s">
        <v>415</v>
      </c>
      <c r="C64" s="35">
        <v>117</v>
      </c>
      <c r="D64" s="36">
        <v>80</v>
      </c>
      <c r="E64" s="19">
        <f t="shared" si="1"/>
        <v>72.72727272727273</v>
      </c>
      <c r="F64" s="37"/>
    </row>
    <row r="65" spans="1:6" ht="16.5" customHeight="1">
      <c r="A65" s="7">
        <v>60</v>
      </c>
      <c r="B65" s="20" t="s">
        <v>97</v>
      </c>
      <c r="C65" s="18">
        <v>27</v>
      </c>
      <c r="D65" s="18">
        <v>79</v>
      </c>
      <c r="E65" s="19">
        <f t="shared" si="1"/>
        <v>71.81818181818181</v>
      </c>
      <c r="F65" s="20" t="s">
        <v>98</v>
      </c>
    </row>
    <row r="66" spans="1:6" ht="16.5" customHeight="1">
      <c r="A66" s="7">
        <v>61</v>
      </c>
      <c r="B66" s="23" t="s">
        <v>234</v>
      </c>
      <c r="C66" s="18">
        <v>85</v>
      </c>
      <c r="D66" s="24">
        <f>SUM(9,20,50)</f>
        <v>79</v>
      </c>
      <c r="E66" s="19">
        <f t="shared" si="1"/>
        <v>71.81818181818181</v>
      </c>
      <c r="F66" s="20" t="s">
        <v>193</v>
      </c>
    </row>
    <row r="67" spans="1:6" ht="16.5" customHeight="1">
      <c r="A67" s="7">
        <v>62</v>
      </c>
      <c r="B67" s="23" t="s">
        <v>231</v>
      </c>
      <c r="C67" s="18">
        <v>85</v>
      </c>
      <c r="D67" s="24">
        <f>SUM(8,20,50)</f>
        <v>78</v>
      </c>
      <c r="E67" s="19">
        <f t="shared" si="1"/>
        <v>70.9090909090909</v>
      </c>
      <c r="F67" s="20" t="s">
        <v>193</v>
      </c>
    </row>
    <row r="68" spans="1:6" ht="16.5" customHeight="1">
      <c r="A68" s="7">
        <v>63</v>
      </c>
      <c r="B68" s="23" t="s">
        <v>232</v>
      </c>
      <c r="C68" s="18">
        <v>85</v>
      </c>
      <c r="D68" s="24">
        <f>SUM(8,20,50)</f>
        <v>78</v>
      </c>
      <c r="E68" s="19">
        <f t="shared" si="1"/>
        <v>70.9090909090909</v>
      </c>
      <c r="F68" s="20" t="s">
        <v>193</v>
      </c>
    </row>
    <row r="69" spans="1:6" ht="16.5" customHeight="1">
      <c r="A69" s="7">
        <v>64</v>
      </c>
      <c r="B69" s="20" t="s">
        <v>233</v>
      </c>
      <c r="C69" s="18">
        <v>85</v>
      </c>
      <c r="D69" s="24">
        <f>SUM(8,20,50)</f>
        <v>78</v>
      </c>
      <c r="E69" s="19">
        <f t="shared" si="1"/>
        <v>70.9090909090909</v>
      </c>
      <c r="F69" s="20" t="s">
        <v>191</v>
      </c>
    </row>
    <row r="70" spans="1:6" ht="16.5" customHeight="1">
      <c r="A70" s="7">
        <v>65</v>
      </c>
      <c r="B70" s="34" t="s">
        <v>416</v>
      </c>
      <c r="C70" s="35">
        <v>117</v>
      </c>
      <c r="D70" s="36">
        <v>77</v>
      </c>
      <c r="E70" s="19">
        <f aca="true" t="shared" si="2" ref="E70:E101">D70*100/макс6</f>
        <v>70</v>
      </c>
      <c r="F70" s="37"/>
    </row>
    <row r="71" spans="1:6" ht="16.5" customHeight="1">
      <c r="A71" s="7">
        <v>66</v>
      </c>
      <c r="B71" s="23" t="s">
        <v>235</v>
      </c>
      <c r="C71" s="18">
        <v>85</v>
      </c>
      <c r="D71" s="24">
        <f>SUM(6,20,50)</f>
        <v>76</v>
      </c>
      <c r="E71" s="19">
        <f t="shared" si="2"/>
        <v>69.0909090909091</v>
      </c>
      <c r="F71" s="20" t="s">
        <v>193</v>
      </c>
    </row>
    <row r="72" spans="1:6" ht="16.5" customHeight="1">
      <c r="A72" s="7">
        <v>67</v>
      </c>
      <c r="B72" s="20" t="s">
        <v>99</v>
      </c>
      <c r="C72" s="18">
        <v>27</v>
      </c>
      <c r="D72" s="18">
        <v>75</v>
      </c>
      <c r="E72" s="19">
        <f t="shared" si="2"/>
        <v>68.18181818181819</v>
      </c>
      <c r="F72" s="20" t="s">
        <v>98</v>
      </c>
    </row>
    <row r="73" spans="1:6" ht="16.5" customHeight="1">
      <c r="A73" s="7">
        <v>68</v>
      </c>
      <c r="B73" s="20" t="s">
        <v>308</v>
      </c>
      <c r="C73" s="18">
        <v>156</v>
      </c>
      <c r="D73" s="18">
        <v>75</v>
      </c>
      <c r="E73" s="19">
        <f t="shared" si="2"/>
        <v>68.18181818181819</v>
      </c>
      <c r="F73" s="20" t="s">
        <v>296</v>
      </c>
    </row>
    <row r="74" spans="1:6" ht="16.5" customHeight="1">
      <c r="A74" s="7">
        <v>69</v>
      </c>
      <c r="B74" s="20" t="s">
        <v>79</v>
      </c>
      <c r="C74" s="18">
        <v>183</v>
      </c>
      <c r="D74" s="18">
        <v>74</v>
      </c>
      <c r="E74" s="19">
        <f t="shared" si="2"/>
        <v>67.27272727272727</v>
      </c>
      <c r="F74" s="20" t="s">
        <v>69</v>
      </c>
    </row>
    <row r="75" spans="1:6" ht="16.5" customHeight="1">
      <c r="A75" s="7">
        <v>70</v>
      </c>
      <c r="B75" s="23" t="s">
        <v>236</v>
      </c>
      <c r="C75" s="18">
        <v>85</v>
      </c>
      <c r="D75" s="24">
        <f>SUM(4,20,50)</f>
        <v>74</v>
      </c>
      <c r="E75" s="19">
        <f t="shared" si="2"/>
        <v>67.27272727272727</v>
      </c>
      <c r="F75" s="20" t="s">
        <v>191</v>
      </c>
    </row>
    <row r="76" spans="1:6" ht="16.5" customHeight="1">
      <c r="A76" s="7">
        <v>71</v>
      </c>
      <c r="B76" s="20" t="s">
        <v>309</v>
      </c>
      <c r="C76" s="18">
        <v>156</v>
      </c>
      <c r="D76" s="18">
        <v>74</v>
      </c>
      <c r="E76" s="19">
        <f t="shared" si="2"/>
        <v>67.27272727272727</v>
      </c>
      <c r="F76" s="20" t="s">
        <v>296</v>
      </c>
    </row>
    <row r="77" spans="1:6" ht="16.5" customHeight="1">
      <c r="A77" s="7">
        <v>72</v>
      </c>
      <c r="B77" s="34" t="s">
        <v>417</v>
      </c>
      <c r="C77" s="35">
        <v>117</v>
      </c>
      <c r="D77" s="36">
        <v>74</v>
      </c>
      <c r="E77" s="19">
        <f t="shared" si="2"/>
        <v>67.27272727272727</v>
      </c>
      <c r="F77" s="37"/>
    </row>
    <row r="78" spans="1:6" ht="16.5" customHeight="1">
      <c r="A78" s="7">
        <v>73</v>
      </c>
      <c r="B78" s="34" t="s">
        <v>418</v>
      </c>
      <c r="C78" s="35">
        <v>117</v>
      </c>
      <c r="D78" s="36">
        <v>73</v>
      </c>
      <c r="E78" s="19">
        <f t="shared" si="2"/>
        <v>66.36363636363636</v>
      </c>
      <c r="F78" s="37"/>
    </row>
    <row r="79" spans="1:6" ht="16.5" customHeight="1">
      <c r="A79" s="7">
        <v>74</v>
      </c>
      <c r="B79" s="31" t="s">
        <v>331</v>
      </c>
      <c r="C79" s="18">
        <v>81</v>
      </c>
      <c r="D79" s="18">
        <v>72</v>
      </c>
      <c r="E79" s="19">
        <f t="shared" si="2"/>
        <v>65.45454545454545</v>
      </c>
      <c r="F79" s="20" t="s">
        <v>332</v>
      </c>
    </row>
    <row r="80" spans="1:6" ht="16.5" customHeight="1">
      <c r="A80" s="7">
        <v>75</v>
      </c>
      <c r="B80" s="20" t="s">
        <v>310</v>
      </c>
      <c r="C80" s="18">
        <v>156</v>
      </c>
      <c r="D80" s="18">
        <v>69</v>
      </c>
      <c r="E80" s="19">
        <f t="shared" si="2"/>
        <v>62.72727272727273</v>
      </c>
      <c r="F80" s="20" t="s">
        <v>296</v>
      </c>
    </row>
    <row r="81" spans="1:6" ht="16.5" customHeight="1">
      <c r="A81" s="7">
        <v>76</v>
      </c>
      <c r="B81" s="31" t="s">
        <v>333</v>
      </c>
      <c r="C81" s="18">
        <v>81</v>
      </c>
      <c r="D81" s="18">
        <v>69</v>
      </c>
      <c r="E81" s="19">
        <f t="shared" si="2"/>
        <v>62.72727272727273</v>
      </c>
      <c r="F81" s="20" t="s">
        <v>332</v>
      </c>
    </row>
    <row r="82" spans="1:6" ht="16.5" customHeight="1">
      <c r="A82" s="7">
        <v>77</v>
      </c>
      <c r="B82" s="20" t="s">
        <v>155</v>
      </c>
      <c r="C82" s="18">
        <v>84</v>
      </c>
      <c r="D82" s="18">
        <v>66</v>
      </c>
      <c r="E82" s="19">
        <f t="shared" si="2"/>
        <v>60</v>
      </c>
      <c r="F82" s="20" t="s">
        <v>138</v>
      </c>
    </row>
    <row r="83" spans="1:6" ht="16.5" customHeight="1">
      <c r="A83" s="7">
        <v>78</v>
      </c>
      <c r="B83" s="20" t="s">
        <v>380</v>
      </c>
      <c r="C83" s="18">
        <v>78</v>
      </c>
      <c r="D83" s="18">
        <v>62</v>
      </c>
      <c r="E83" s="19">
        <f t="shared" si="2"/>
        <v>56.36363636363637</v>
      </c>
      <c r="F83" s="20" t="s">
        <v>381</v>
      </c>
    </row>
    <row r="84" spans="1:6" ht="16.5" customHeight="1">
      <c r="A84" s="7">
        <v>79</v>
      </c>
      <c r="B84" s="20" t="s">
        <v>383</v>
      </c>
      <c r="C84" s="18">
        <v>78</v>
      </c>
      <c r="D84" s="18">
        <v>62</v>
      </c>
      <c r="E84" s="19">
        <f t="shared" si="2"/>
        <v>56.36363636363637</v>
      </c>
      <c r="F84" s="20" t="s">
        <v>381</v>
      </c>
    </row>
    <row r="85" spans="1:6" ht="16.5" customHeight="1">
      <c r="A85" s="7">
        <v>80</v>
      </c>
      <c r="B85" s="20" t="s">
        <v>384</v>
      </c>
      <c r="C85" s="18">
        <v>78</v>
      </c>
      <c r="D85" s="18">
        <v>62</v>
      </c>
      <c r="E85" s="19">
        <f t="shared" si="2"/>
        <v>56.36363636363637</v>
      </c>
      <c r="F85" s="20" t="s">
        <v>381</v>
      </c>
    </row>
    <row r="86" spans="1:6" ht="16.5" customHeight="1">
      <c r="A86" s="7">
        <v>81</v>
      </c>
      <c r="B86" s="20" t="s">
        <v>311</v>
      </c>
      <c r="C86" s="18">
        <v>156</v>
      </c>
      <c r="D86" s="18">
        <v>61</v>
      </c>
      <c r="E86" s="19">
        <f t="shared" si="2"/>
        <v>55.45454545454545</v>
      </c>
      <c r="F86" s="20" t="s">
        <v>296</v>
      </c>
    </row>
    <row r="87" spans="1:6" ht="16.5" customHeight="1">
      <c r="A87" s="7">
        <v>82</v>
      </c>
      <c r="B87" s="20" t="s">
        <v>382</v>
      </c>
      <c r="C87" s="18">
        <v>78</v>
      </c>
      <c r="D87" s="18">
        <v>61</v>
      </c>
      <c r="E87" s="19">
        <f t="shared" si="2"/>
        <v>55.45454545454545</v>
      </c>
      <c r="F87" s="20" t="s">
        <v>381</v>
      </c>
    </row>
    <row r="88" spans="1:6" ht="16.5" customHeight="1">
      <c r="A88" s="7">
        <v>83</v>
      </c>
      <c r="B88" s="20" t="s">
        <v>100</v>
      </c>
      <c r="C88" s="18">
        <v>27</v>
      </c>
      <c r="D88" s="18">
        <v>60</v>
      </c>
      <c r="E88" s="19">
        <f t="shared" si="2"/>
        <v>54.54545454545455</v>
      </c>
      <c r="F88" s="20" t="s">
        <v>98</v>
      </c>
    </row>
    <row r="89" spans="1:6" ht="16.5" customHeight="1">
      <c r="A89" s="7">
        <v>84</v>
      </c>
      <c r="B89" s="20" t="s">
        <v>101</v>
      </c>
      <c r="C89" s="18">
        <v>27</v>
      </c>
      <c r="D89" s="18">
        <v>60</v>
      </c>
      <c r="E89" s="19">
        <f t="shared" si="2"/>
        <v>54.54545454545455</v>
      </c>
      <c r="F89" s="20" t="s">
        <v>98</v>
      </c>
    </row>
    <row r="90" spans="1:6" ht="16.5" customHeight="1">
      <c r="A90" s="7">
        <v>85</v>
      </c>
      <c r="B90" s="20" t="s">
        <v>14</v>
      </c>
      <c r="C90" s="18">
        <v>26</v>
      </c>
      <c r="D90" s="18">
        <v>55</v>
      </c>
      <c r="E90" s="19">
        <f t="shared" si="2"/>
        <v>50</v>
      </c>
      <c r="F90" s="20" t="s">
        <v>15</v>
      </c>
    </row>
    <row r="91" spans="1:6" ht="16.5" customHeight="1">
      <c r="A91" s="7">
        <v>86</v>
      </c>
      <c r="B91" s="20" t="s">
        <v>102</v>
      </c>
      <c r="C91" s="18">
        <v>27</v>
      </c>
      <c r="D91" s="18">
        <v>55</v>
      </c>
      <c r="E91" s="19">
        <f t="shared" si="2"/>
        <v>50</v>
      </c>
      <c r="F91" s="20" t="s">
        <v>98</v>
      </c>
    </row>
    <row r="92" spans="1:6" ht="16.5" customHeight="1">
      <c r="A92" s="7">
        <v>87</v>
      </c>
      <c r="B92" s="20" t="s">
        <v>16</v>
      </c>
      <c r="C92" s="18">
        <v>26</v>
      </c>
      <c r="D92" s="18">
        <v>54</v>
      </c>
      <c r="E92" s="19">
        <f t="shared" si="2"/>
        <v>49.09090909090909</v>
      </c>
      <c r="F92" s="20" t="s">
        <v>15</v>
      </c>
    </row>
    <row r="93" spans="1:6" ht="16.5" customHeight="1">
      <c r="A93" s="7">
        <v>88</v>
      </c>
      <c r="B93" s="20" t="s">
        <v>156</v>
      </c>
      <c r="C93" s="18">
        <v>84</v>
      </c>
      <c r="D93" s="18">
        <v>54</v>
      </c>
      <c r="E93" s="19">
        <f t="shared" si="2"/>
        <v>49.09090909090909</v>
      </c>
      <c r="F93" s="20" t="s">
        <v>138</v>
      </c>
    </row>
    <row r="94" spans="1:6" ht="16.5" customHeight="1">
      <c r="A94" s="7">
        <v>89</v>
      </c>
      <c r="B94" s="20" t="s">
        <v>17</v>
      </c>
      <c r="C94" s="18">
        <v>26</v>
      </c>
      <c r="D94" s="18">
        <v>52</v>
      </c>
      <c r="E94" s="19">
        <f t="shared" si="2"/>
        <v>47.27272727272727</v>
      </c>
      <c r="F94" s="20" t="s">
        <v>15</v>
      </c>
    </row>
    <row r="95" spans="1:6" ht="16.5" customHeight="1">
      <c r="A95" s="7">
        <v>90</v>
      </c>
      <c r="B95" s="20" t="s">
        <v>18</v>
      </c>
      <c r="C95" s="18">
        <v>26</v>
      </c>
      <c r="D95" s="18">
        <v>51</v>
      </c>
      <c r="E95" s="19">
        <f t="shared" si="2"/>
        <v>46.36363636363637</v>
      </c>
      <c r="F95" s="20" t="s">
        <v>15</v>
      </c>
    </row>
    <row r="96" spans="1:6" ht="16.5" customHeight="1">
      <c r="A96" s="7">
        <v>91</v>
      </c>
      <c r="B96" s="20" t="s">
        <v>19</v>
      </c>
      <c r="C96" s="18">
        <v>26</v>
      </c>
      <c r="D96" s="18">
        <v>51</v>
      </c>
      <c r="E96" s="19">
        <f t="shared" si="2"/>
        <v>46.36363636363637</v>
      </c>
      <c r="F96" s="20" t="s">
        <v>15</v>
      </c>
    </row>
    <row r="97" spans="1:6" ht="16.5" customHeight="1">
      <c r="A97" s="7">
        <v>92</v>
      </c>
      <c r="B97" s="20" t="s">
        <v>20</v>
      </c>
      <c r="C97" s="18">
        <v>26</v>
      </c>
      <c r="D97" s="18">
        <v>51</v>
      </c>
      <c r="E97" s="19">
        <f t="shared" si="2"/>
        <v>46.36363636363637</v>
      </c>
      <c r="F97" s="20" t="s">
        <v>15</v>
      </c>
    </row>
    <row r="98" spans="1:6" ht="16.5" customHeight="1">
      <c r="A98" s="7">
        <v>93</v>
      </c>
      <c r="B98" s="20" t="s">
        <v>21</v>
      </c>
      <c r="C98" s="18">
        <v>26</v>
      </c>
      <c r="D98" s="18">
        <v>50</v>
      </c>
      <c r="E98" s="19">
        <f t="shared" si="2"/>
        <v>45.45454545454545</v>
      </c>
      <c r="F98" s="20" t="s">
        <v>15</v>
      </c>
    </row>
    <row r="99" spans="1:6" ht="16.5" customHeight="1">
      <c r="A99" s="7">
        <v>94</v>
      </c>
      <c r="B99" s="20" t="s">
        <v>22</v>
      </c>
      <c r="C99" s="18">
        <v>26</v>
      </c>
      <c r="D99" s="18">
        <v>50</v>
      </c>
      <c r="E99" s="19">
        <f t="shared" si="2"/>
        <v>45.45454545454545</v>
      </c>
      <c r="F99" s="20" t="s">
        <v>15</v>
      </c>
    </row>
    <row r="100" spans="1:6" ht="16.5" customHeight="1">
      <c r="A100" s="7">
        <v>95</v>
      </c>
      <c r="B100" s="20" t="s">
        <v>23</v>
      </c>
      <c r="C100" s="18">
        <v>26</v>
      </c>
      <c r="D100" s="18">
        <v>47</v>
      </c>
      <c r="E100" s="19">
        <f t="shared" si="2"/>
        <v>42.72727272727273</v>
      </c>
      <c r="F100" s="20" t="s">
        <v>15</v>
      </c>
    </row>
    <row r="101" spans="1:6" ht="16.5" customHeight="1">
      <c r="A101" s="7">
        <v>96</v>
      </c>
      <c r="B101" s="20" t="s">
        <v>24</v>
      </c>
      <c r="C101" s="18">
        <v>26</v>
      </c>
      <c r="D101" s="18">
        <v>46</v>
      </c>
      <c r="E101" s="19">
        <f t="shared" si="2"/>
        <v>41.81818181818182</v>
      </c>
      <c r="F101" s="20" t="s">
        <v>15</v>
      </c>
    </row>
    <row r="102" spans="1:6" ht="16.5" customHeight="1">
      <c r="A102" s="7">
        <v>97</v>
      </c>
      <c r="B102" s="20" t="s">
        <v>25</v>
      </c>
      <c r="C102" s="18">
        <v>26</v>
      </c>
      <c r="D102" s="18">
        <v>46</v>
      </c>
      <c r="E102" s="19">
        <f aca="true" t="shared" si="3" ref="E102:E121">D102*100/макс6</f>
        <v>41.81818181818182</v>
      </c>
      <c r="F102" s="20" t="s">
        <v>15</v>
      </c>
    </row>
    <row r="103" spans="1:6" ht="16.5" customHeight="1">
      <c r="A103" s="7">
        <v>98</v>
      </c>
      <c r="B103" s="20" t="s">
        <v>157</v>
      </c>
      <c r="C103" s="18">
        <v>84</v>
      </c>
      <c r="D103" s="18">
        <v>46</v>
      </c>
      <c r="E103" s="19">
        <f t="shared" si="3"/>
        <v>41.81818181818182</v>
      </c>
      <c r="F103" s="20" t="s">
        <v>138</v>
      </c>
    </row>
    <row r="104" spans="1:6" ht="16.5" customHeight="1">
      <c r="A104" s="7">
        <v>99</v>
      </c>
      <c r="B104" s="20" t="s">
        <v>26</v>
      </c>
      <c r="C104" s="18">
        <v>26</v>
      </c>
      <c r="D104" s="18">
        <v>43</v>
      </c>
      <c r="E104" s="19">
        <f t="shared" si="3"/>
        <v>39.09090909090909</v>
      </c>
      <c r="F104" s="20" t="s">
        <v>15</v>
      </c>
    </row>
    <row r="105" spans="1:6" ht="16.5" customHeight="1">
      <c r="A105" s="7">
        <v>100</v>
      </c>
      <c r="B105" s="22" t="s">
        <v>40</v>
      </c>
      <c r="C105" s="21">
        <v>79</v>
      </c>
      <c r="D105" s="21">
        <v>43</v>
      </c>
      <c r="E105" s="19">
        <f t="shared" si="3"/>
        <v>39.09090909090909</v>
      </c>
      <c r="F105" s="22" t="s">
        <v>41</v>
      </c>
    </row>
    <row r="106" spans="1:6" ht="16.5" customHeight="1">
      <c r="A106" s="7">
        <v>101</v>
      </c>
      <c r="B106" s="22" t="s">
        <v>42</v>
      </c>
      <c r="C106" s="21">
        <v>79</v>
      </c>
      <c r="D106" s="21">
        <v>39</v>
      </c>
      <c r="E106" s="19">
        <f t="shared" si="3"/>
        <v>35.45454545454545</v>
      </c>
      <c r="F106" s="22" t="s">
        <v>41</v>
      </c>
    </row>
    <row r="107" spans="1:6" ht="16.5" customHeight="1">
      <c r="A107" s="7">
        <v>102</v>
      </c>
      <c r="B107" s="20" t="s">
        <v>128</v>
      </c>
      <c r="C107" s="18">
        <v>77</v>
      </c>
      <c r="D107" s="18">
        <v>39</v>
      </c>
      <c r="E107" s="19">
        <f t="shared" si="3"/>
        <v>35.45454545454545</v>
      </c>
      <c r="F107" s="20" t="s">
        <v>116</v>
      </c>
    </row>
    <row r="108" spans="1:6" ht="16.5" customHeight="1">
      <c r="A108" s="7">
        <v>103</v>
      </c>
      <c r="B108" s="20" t="s">
        <v>27</v>
      </c>
      <c r="C108" s="18">
        <v>26</v>
      </c>
      <c r="D108" s="18">
        <v>38</v>
      </c>
      <c r="E108" s="19">
        <f t="shared" si="3"/>
        <v>34.54545454545455</v>
      </c>
      <c r="F108" s="27" t="s">
        <v>15</v>
      </c>
    </row>
    <row r="109" spans="1:6" ht="16.5" customHeight="1">
      <c r="A109" s="7">
        <v>104</v>
      </c>
      <c r="B109" s="20" t="s">
        <v>158</v>
      </c>
      <c r="C109" s="18">
        <v>84</v>
      </c>
      <c r="D109" s="18">
        <v>36</v>
      </c>
      <c r="E109" s="19">
        <f t="shared" si="3"/>
        <v>32.72727272727273</v>
      </c>
      <c r="F109" s="20" t="s">
        <v>138</v>
      </c>
    </row>
    <row r="110" spans="1:6" ht="16.5" customHeight="1">
      <c r="A110" s="7">
        <v>105</v>
      </c>
      <c r="B110" s="22" t="s">
        <v>43</v>
      </c>
      <c r="C110" s="21">
        <v>79</v>
      </c>
      <c r="D110" s="21">
        <v>35</v>
      </c>
      <c r="E110" s="19">
        <f t="shared" si="3"/>
        <v>31.818181818181817</v>
      </c>
      <c r="F110" s="22" t="s">
        <v>41</v>
      </c>
    </row>
    <row r="111" spans="1:6" ht="16.5" customHeight="1">
      <c r="A111" s="7">
        <v>106</v>
      </c>
      <c r="B111" s="22" t="s">
        <v>44</v>
      </c>
      <c r="C111" s="21">
        <v>79</v>
      </c>
      <c r="D111" s="21">
        <v>33</v>
      </c>
      <c r="E111" s="19">
        <f t="shared" si="3"/>
        <v>30</v>
      </c>
      <c r="F111" s="22" t="s">
        <v>45</v>
      </c>
    </row>
    <row r="112" spans="1:6" ht="16.5" customHeight="1">
      <c r="A112" s="7">
        <v>107</v>
      </c>
      <c r="B112" s="22" t="s">
        <v>46</v>
      </c>
      <c r="C112" s="21">
        <v>79</v>
      </c>
      <c r="D112" s="21">
        <v>32</v>
      </c>
      <c r="E112" s="19">
        <f t="shared" si="3"/>
        <v>29.09090909090909</v>
      </c>
      <c r="F112" s="22" t="s">
        <v>41</v>
      </c>
    </row>
    <row r="113" spans="1:6" ht="16.5" customHeight="1">
      <c r="A113" s="7">
        <v>108</v>
      </c>
      <c r="B113" s="20" t="s">
        <v>159</v>
      </c>
      <c r="C113" s="18">
        <v>84</v>
      </c>
      <c r="D113" s="18">
        <v>31</v>
      </c>
      <c r="E113" s="19">
        <f t="shared" si="3"/>
        <v>28.181818181818183</v>
      </c>
      <c r="F113" s="20" t="s">
        <v>138</v>
      </c>
    </row>
    <row r="114" spans="1:6" ht="15.75">
      <c r="A114" s="7">
        <v>109</v>
      </c>
      <c r="B114" s="22" t="s">
        <v>47</v>
      </c>
      <c r="C114" s="21">
        <v>79</v>
      </c>
      <c r="D114" s="21">
        <v>30</v>
      </c>
      <c r="E114" s="19">
        <f t="shared" si="3"/>
        <v>27.272727272727273</v>
      </c>
      <c r="F114" s="22" t="s">
        <v>41</v>
      </c>
    </row>
    <row r="115" spans="1:6" ht="15.75">
      <c r="A115" s="7">
        <v>110</v>
      </c>
      <c r="B115" s="20" t="s">
        <v>28</v>
      </c>
      <c r="C115" s="18">
        <v>26</v>
      </c>
      <c r="D115" s="18">
        <v>29</v>
      </c>
      <c r="E115" s="19">
        <f t="shared" si="3"/>
        <v>26.363636363636363</v>
      </c>
      <c r="F115" s="20" t="s">
        <v>15</v>
      </c>
    </row>
    <row r="116" spans="1:6" ht="15.75">
      <c r="A116" s="7">
        <v>111</v>
      </c>
      <c r="B116" s="20" t="s">
        <v>292</v>
      </c>
      <c r="C116" s="18">
        <v>141</v>
      </c>
      <c r="D116" s="18">
        <v>23</v>
      </c>
      <c r="E116" s="19">
        <f t="shared" si="3"/>
        <v>20.90909090909091</v>
      </c>
      <c r="F116" s="20" t="s">
        <v>293</v>
      </c>
    </row>
    <row r="117" spans="1:6" ht="15.75">
      <c r="A117" s="7">
        <v>112</v>
      </c>
      <c r="B117" s="20" t="s">
        <v>294</v>
      </c>
      <c r="C117" s="18">
        <v>141</v>
      </c>
      <c r="D117" s="18">
        <v>22</v>
      </c>
      <c r="E117" s="19">
        <f t="shared" si="3"/>
        <v>20</v>
      </c>
      <c r="F117" s="20" t="s">
        <v>293</v>
      </c>
    </row>
    <row r="118" spans="1:6" ht="15.75">
      <c r="A118" s="7">
        <v>113</v>
      </c>
      <c r="B118" s="20" t="s">
        <v>374</v>
      </c>
      <c r="C118" s="18">
        <v>116</v>
      </c>
      <c r="D118" s="18">
        <v>11.5</v>
      </c>
      <c r="E118" s="19">
        <f t="shared" si="3"/>
        <v>10.454545454545455</v>
      </c>
      <c r="F118" s="20" t="s">
        <v>375</v>
      </c>
    </row>
    <row r="119" spans="1:6" ht="15.75">
      <c r="A119" s="7">
        <v>114</v>
      </c>
      <c r="B119" s="22" t="s">
        <v>48</v>
      </c>
      <c r="C119" s="21">
        <v>79</v>
      </c>
      <c r="D119" s="21">
        <v>11</v>
      </c>
      <c r="E119" s="19">
        <f t="shared" si="3"/>
        <v>10</v>
      </c>
      <c r="F119" s="22" t="s">
        <v>41</v>
      </c>
    </row>
    <row r="120" spans="1:6" ht="15.75">
      <c r="A120" s="7">
        <v>115</v>
      </c>
      <c r="B120" s="20" t="s">
        <v>376</v>
      </c>
      <c r="C120" s="18">
        <v>116</v>
      </c>
      <c r="D120" s="18">
        <v>5</v>
      </c>
      <c r="E120" s="19">
        <f t="shared" si="3"/>
        <v>4.545454545454546</v>
      </c>
      <c r="F120" s="20" t="s">
        <v>375</v>
      </c>
    </row>
    <row r="121" spans="1:6" ht="15.75">
      <c r="A121" s="7">
        <v>116</v>
      </c>
      <c r="B121" s="22" t="s">
        <v>49</v>
      </c>
      <c r="C121" s="21">
        <v>79</v>
      </c>
      <c r="D121" s="21">
        <v>1</v>
      </c>
      <c r="E121" s="19">
        <f t="shared" si="3"/>
        <v>0.9090909090909091</v>
      </c>
      <c r="F121" s="22" t="s">
        <v>45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4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8</v>
      </c>
      <c r="C1" s="55" t="s">
        <v>12</v>
      </c>
      <c r="D1" s="55"/>
      <c r="E1" s="55"/>
      <c r="F1" s="15"/>
    </row>
    <row r="2" spans="1:6" ht="15.75" customHeight="1">
      <c r="A2" s="54" t="s">
        <v>13</v>
      </c>
      <c r="B2" s="54"/>
      <c r="C2" s="54"/>
      <c r="D2" s="54"/>
      <c r="E2" s="54"/>
      <c r="F2" s="54"/>
    </row>
    <row r="3" spans="1:6" ht="15.75" customHeight="1">
      <c r="A3" s="16"/>
      <c r="B3" s="16"/>
      <c r="C3" s="54" t="s">
        <v>11</v>
      </c>
      <c r="D3" s="54"/>
      <c r="E3" s="17">
        <v>115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46" customFormat="1" ht="15.75">
      <c r="A6" s="41">
        <v>1</v>
      </c>
      <c r="B6" s="42" t="s">
        <v>160</v>
      </c>
      <c r="C6" s="43">
        <v>84</v>
      </c>
      <c r="D6" s="43">
        <v>110</v>
      </c>
      <c r="E6" s="44">
        <f aca="true" t="shared" si="0" ref="E6:E37">D6*100/макс7</f>
        <v>95.65217391304348</v>
      </c>
      <c r="F6" s="42" t="s">
        <v>138</v>
      </c>
    </row>
    <row r="7" spans="1:6" s="46" customFormat="1" ht="15.75">
      <c r="A7" s="41">
        <v>2</v>
      </c>
      <c r="B7" s="42" t="s">
        <v>129</v>
      </c>
      <c r="C7" s="43">
        <v>77</v>
      </c>
      <c r="D7" s="43">
        <v>109</v>
      </c>
      <c r="E7" s="44">
        <f t="shared" si="0"/>
        <v>94.78260869565217</v>
      </c>
      <c r="F7" s="42" t="s">
        <v>116</v>
      </c>
    </row>
    <row r="8" spans="1:6" s="45" customFormat="1" ht="15.75">
      <c r="A8" s="41">
        <v>3</v>
      </c>
      <c r="B8" s="42" t="s">
        <v>130</v>
      </c>
      <c r="C8" s="43">
        <v>77</v>
      </c>
      <c r="D8" s="43">
        <v>109</v>
      </c>
      <c r="E8" s="44">
        <f t="shared" si="0"/>
        <v>94.78260869565217</v>
      </c>
      <c r="F8" s="42" t="s">
        <v>116</v>
      </c>
    </row>
    <row r="9" spans="1:6" s="45" customFormat="1" ht="15.75">
      <c r="A9" s="41">
        <v>4</v>
      </c>
      <c r="B9" s="42" t="s">
        <v>161</v>
      </c>
      <c r="C9" s="43">
        <v>84</v>
      </c>
      <c r="D9" s="43">
        <v>106</v>
      </c>
      <c r="E9" s="44">
        <f t="shared" si="0"/>
        <v>92.17391304347827</v>
      </c>
      <c r="F9" s="42" t="s">
        <v>138</v>
      </c>
    </row>
    <row r="10" spans="1:6" s="45" customFormat="1" ht="15.75">
      <c r="A10" s="41">
        <v>5</v>
      </c>
      <c r="B10" s="42" t="s">
        <v>388</v>
      </c>
      <c r="C10" s="43">
        <v>78</v>
      </c>
      <c r="D10" s="43">
        <v>106</v>
      </c>
      <c r="E10" s="44">
        <f t="shared" si="0"/>
        <v>92.17391304347827</v>
      </c>
      <c r="F10" s="42" t="s">
        <v>381</v>
      </c>
    </row>
    <row r="11" spans="1:6" s="45" customFormat="1" ht="15.75">
      <c r="A11" s="41">
        <v>6</v>
      </c>
      <c r="B11" s="42" t="s">
        <v>387</v>
      </c>
      <c r="C11" s="43">
        <v>78</v>
      </c>
      <c r="D11" s="43">
        <v>102</v>
      </c>
      <c r="E11" s="44">
        <f t="shared" si="0"/>
        <v>88.69565217391305</v>
      </c>
      <c r="F11" s="42" t="s">
        <v>381</v>
      </c>
    </row>
    <row r="12" spans="1:6" s="45" customFormat="1" ht="15.75">
      <c r="A12" s="41">
        <v>7</v>
      </c>
      <c r="B12" s="42" t="s">
        <v>80</v>
      </c>
      <c r="C12" s="43">
        <v>183</v>
      </c>
      <c r="D12" s="43">
        <v>100</v>
      </c>
      <c r="E12" s="44">
        <f t="shared" si="0"/>
        <v>86.95652173913044</v>
      </c>
      <c r="F12" s="42" t="s">
        <v>69</v>
      </c>
    </row>
    <row r="13" spans="1:6" s="45" customFormat="1" ht="15.75">
      <c r="A13" s="41">
        <v>8</v>
      </c>
      <c r="B13" s="42" t="s">
        <v>162</v>
      </c>
      <c r="C13" s="43">
        <v>84</v>
      </c>
      <c r="D13" s="43">
        <v>100</v>
      </c>
      <c r="E13" s="44">
        <f t="shared" si="0"/>
        <v>86.95652173913044</v>
      </c>
      <c r="F13" s="42" t="s">
        <v>138</v>
      </c>
    </row>
    <row r="14" spans="1:6" s="45" customFormat="1" ht="15.75">
      <c r="A14" s="41">
        <v>9</v>
      </c>
      <c r="B14" s="42" t="s">
        <v>163</v>
      </c>
      <c r="C14" s="43">
        <v>84</v>
      </c>
      <c r="D14" s="43">
        <v>100</v>
      </c>
      <c r="E14" s="44">
        <f t="shared" si="0"/>
        <v>86.95652173913044</v>
      </c>
      <c r="F14" s="42" t="s">
        <v>138</v>
      </c>
    </row>
    <row r="15" spans="1:6" s="45" customFormat="1" ht="15.75">
      <c r="A15" s="41">
        <v>10</v>
      </c>
      <c r="B15" s="42" t="s">
        <v>164</v>
      </c>
      <c r="C15" s="43">
        <v>84</v>
      </c>
      <c r="D15" s="43">
        <v>100</v>
      </c>
      <c r="E15" s="44">
        <f t="shared" si="0"/>
        <v>86.95652173913044</v>
      </c>
      <c r="F15" s="42" t="s">
        <v>138</v>
      </c>
    </row>
    <row r="16" spans="1:6" s="45" customFormat="1" ht="15.75">
      <c r="A16" s="41">
        <v>11</v>
      </c>
      <c r="B16" s="42" t="s">
        <v>165</v>
      </c>
      <c r="C16" s="43">
        <v>84</v>
      </c>
      <c r="D16" s="43">
        <v>99</v>
      </c>
      <c r="E16" s="44">
        <f t="shared" si="0"/>
        <v>86.08695652173913</v>
      </c>
      <c r="F16" s="42" t="s">
        <v>138</v>
      </c>
    </row>
    <row r="17" spans="1:6" s="45" customFormat="1" ht="15.75">
      <c r="A17" s="41">
        <v>12</v>
      </c>
      <c r="B17" s="42" t="s">
        <v>421</v>
      </c>
      <c r="C17" s="43">
        <v>117</v>
      </c>
      <c r="D17" s="52">
        <v>98</v>
      </c>
      <c r="E17" s="44">
        <f t="shared" si="0"/>
        <v>85.21739130434783</v>
      </c>
      <c r="F17" s="53"/>
    </row>
    <row r="18" spans="1:6" s="45" customFormat="1" ht="15.75">
      <c r="A18" s="41">
        <v>13</v>
      </c>
      <c r="B18" s="42" t="s">
        <v>312</v>
      </c>
      <c r="C18" s="43">
        <v>156</v>
      </c>
      <c r="D18" s="43">
        <v>95</v>
      </c>
      <c r="E18" s="44">
        <f t="shared" si="0"/>
        <v>82.6086956521739</v>
      </c>
      <c r="F18" s="42" t="s">
        <v>296</v>
      </c>
    </row>
    <row r="19" spans="1:6" s="45" customFormat="1" ht="15.75">
      <c r="A19" s="41">
        <v>14</v>
      </c>
      <c r="B19" s="47" t="s">
        <v>50</v>
      </c>
      <c r="C19" s="48">
        <v>79</v>
      </c>
      <c r="D19" s="48">
        <v>94</v>
      </c>
      <c r="E19" s="44">
        <f t="shared" si="0"/>
        <v>81.73913043478261</v>
      </c>
      <c r="F19" s="47" t="s">
        <v>51</v>
      </c>
    </row>
    <row r="20" spans="1:6" s="45" customFormat="1" ht="15.75">
      <c r="A20" s="41">
        <v>15</v>
      </c>
      <c r="B20" s="42" t="s">
        <v>81</v>
      </c>
      <c r="C20" s="43">
        <v>183</v>
      </c>
      <c r="D20" s="43">
        <v>94</v>
      </c>
      <c r="E20" s="44">
        <f t="shared" si="0"/>
        <v>81.73913043478261</v>
      </c>
      <c r="F20" s="42" t="s">
        <v>69</v>
      </c>
    </row>
    <row r="21" spans="1:6" s="45" customFormat="1" ht="15.75">
      <c r="A21" s="41">
        <v>16</v>
      </c>
      <c r="B21" s="42" t="s">
        <v>131</v>
      </c>
      <c r="C21" s="43">
        <v>77</v>
      </c>
      <c r="D21" s="43">
        <v>94</v>
      </c>
      <c r="E21" s="44">
        <f t="shared" si="0"/>
        <v>81.73913043478261</v>
      </c>
      <c r="F21" s="42" t="s">
        <v>116</v>
      </c>
    </row>
    <row r="22" spans="1:6" s="45" customFormat="1" ht="15.75">
      <c r="A22" s="41">
        <v>17</v>
      </c>
      <c r="B22" s="42" t="s">
        <v>132</v>
      </c>
      <c r="C22" s="43">
        <v>77</v>
      </c>
      <c r="D22" s="43">
        <v>93</v>
      </c>
      <c r="E22" s="44">
        <f t="shared" si="0"/>
        <v>80.8695652173913</v>
      </c>
      <c r="F22" s="42" t="s">
        <v>116</v>
      </c>
    </row>
    <row r="23" spans="1:6" s="45" customFormat="1" ht="19.5" customHeight="1">
      <c r="A23" s="41">
        <v>18</v>
      </c>
      <c r="B23" s="42" t="s">
        <v>166</v>
      </c>
      <c r="C23" s="43">
        <v>84</v>
      </c>
      <c r="D23" s="43">
        <v>93</v>
      </c>
      <c r="E23" s="44">
        <f t="shared" si="0"/>
        <v>80.8695652173913</v>
      </c>
      <c r="F23" s="42" t="s">
        <v>138</v>
      </c>
    </row>
    <row r="24" spans="1:6" s="45" customFormat="1" ht="15.75">
      <c r="A24" s="41">
        <v>19</v>
      </c>
      <c r="B24" s="42" t="s">
        <v>313</v>
      </c>
      <c r="C24" s="43">
        <v>156</v>
      </c>
      <c r="D24" s="43">
        <v>93</v>
      </c>
      <c r="E24" s="44">
        <f t="shared" si="0"/>
        <v>80.8695652173913</v>
      </c>
      <c r="F24" s="42" t="s">
        <v>296</v>
      </c>
    </row>
    <row r="25" spans="1:6" s="45" customFormat="1" ht="15.75">
      <c r="A25" s="41">
        <v>20</v>
      </c>
      <c r="B25" s="42" t="s">
        <v>356</v>
      </c>
      <c r="C25" s="43">
        <v>82</v>
      </c>
      <c r="D25" s="43">
        <v>93</v>
      </c>
      <c r="E25" s="44">
        <f t="shared" si="0"/>
        <v>80.8695652173913</v>
      </c>
      <c r="F25" s="42" t="s">
        <v>335</v>
      </c>
    </row>
    <row r="26" spans="1:6" s="45" customFormat="1" ht="15.75">
      <c r="A26" s="41">
        <v>21</v>
      </c>
      <c r="B26" s="42" t="s">
        <v>389</v>
      </c>
      <c r="C26" s="43">
        <v>78</v>
      </c>
      <c r="D26" s="43">
        <v>93</v>
      </c>
      <c r="E26" s="44">
        <f t="shared" si="0"/>
        <v>80.8695652173913</v>
      </c>
      <c r="F26" s="42" t="s">
        <v>381</v>
      </c>
    </row>
    <row r="27" spans="1:6" ht="15.75">
      <c r="A27" s="7">
        <v>22</v>
      </c>
      <c r="B27" s="20" t="s">
        <v>82</v>
      </c>
      <c r="C27" s="18">
        <v>183</v>
      </c>
      <c r="D27" s="18">
        <v>92</v>
      </c>
      <c r="E27" s="19">
        <f t="shared" si="0"/>
        <v>80</v>
      </c>
      <c r="F27" s="20" t="s">
        <v>69</v>
      </c>
    </row>
    <row r="28" spans="1:6" ht="15.75">
      <c r="A28" s="7">
        <v>23</v>
      </c>
      <c r="B28" s="20" t="s">
        <v>83</v>
      </c>
      <c r="C28" s="18">
        <v>183</v>
      </c>
      <c r="D28" s="18">
        <v>92</v>
      </c>
      <c r="E28" s="19">
        <f t="shared" si="0"/>
        <v>80</v>
      </c>
      <c r="F28" s="20" t="s">
        <v>69</v>
      </c>
    </row>
    <row r="29" spans="1:6" ht="15.75" customHeight="1">
      <c r="A29" s="7">
        <v>24</v>
      </c>
      <c r="B29" s="20" t="s">
        <v>167</v>
      </c>
      <c r="C29" s="18">
        <v>84</v>
      </c>
      <c r="D29" s="18">
        <v>92</v>
      </c>
      <c r="E29" s="19">
        <f t="shared" si="0"/>
        <v>80</v>
      </c>
      <c r="F29" s="20" t="s">
        <v>138</v>
      </c>
    </row>
    <row r="30" spans="1:6" ht="15.75">
      <c r="A30" s="7">
        <v>25</v>
      </c>
      <c r="B30" s="20" t="s">
        <v>168</v>
      </c>
      <c r="C30" s="18">
        <v>84</v>
      </c>
      <c r="D30" s="18">
        <v>92</v>
      </c>
      <c r="E30" s="19">
        <f t="shared" si="0"/>
        <v>80</v>
      </c>
      <c r="F30" s="20" t="s">
        <v>138</v>
      </c>
    </row>
    <row r="31" spans="1:6" ht="17.25" customHeight="1">
      <c r="A31" s="7">
        <v>26</v>
      </c>
      <c r="B31" s="22" t="s">
        <v>52</v>
      </c>
      <c r="C31" s="21">
        <v>79</v>
      </c>
      <c r="D31" s="21">
        <v>91</v>
      </c>
      <c r="E31" s="19">
        <f t="shared" si="0"/>
        <v>79.1304347826087</v>
      </c>
      <c r="F31" s="22" t="s">
        <v>51</v>
      </c>
    </row>
    <row r="32" spans="1:6" ht="15.75">
      <c r="A32" s="7">
        <v>27</v>
      </c>
      <c r="B32" s="27" t="s">
        <v>237</v>
      </c>
      <c r="C32" s="32">
        <v>85</v>
      </c>
      <c r="D32" s="18">
        <f>SUM(21,20,50)</f>
        <v>91</v>
      </c>
      <c r="E32" s="19">
        <f t="shared" si="0"/>
        <v>79.1304347826087</v>
      </c>
      <c r="F32" s="20" t="s">
        <v>193</v>
      </c>
    </row>
    <row r="33" spans="1:6" ht="15.75">
      <c r="A33" s="7">
        <v>28</v>
      </c>
      <c r="B33" s="23" t="s">
        <v>238</v>
      </c>
      <c r="C33" s="32">
        <v>85</v>
      </c>
      <c r="D33" s="18">
        <f>SUM(21,20,50)</f>
        <v>91</v>
      </c>
      <c r="E33" s="19">
        <f t="shared" si="0"/>
        <v>79.1304347826087</v>
      </c>
      <c r="F33" s="20" t="s">
        <v>191</v>
      </c>
    </row>
    <row r="34" spans="1:6" ht="15.75">
      <c r="A34" s="7">
        <v>29</v>
      </c>
      <c r="B34" s="26" t="s">
        <v>239</v>
      </c>
      <c r="C34" s="32">
        <v>85</v>
      </c>
      <c r="D34" s="18">
        <f>SUM(20,20,50)</f>
        <v>90</v>
      </c>
      <c r="E34" s="19">
        <f t="shared" si="0"/>
        <v>78.26086956521739</v>
      </c>
      <c r="F34" s="20" t="s">
        <v>191</v>
      </c>
    </row>
    <row r="35" spans="1:6" ht="15.75">
      <c r="A35" s="7">
        <v>30</v>
      </c>
      <c r="B35" s="23" t="s">
        <v>240</v>
      </c>
      <c r="C35" s="32">
        <v>85</v>
      </c>
      <c r="D35" s="18">
        <f>SUM(20,20,50)</f>
        <v>90</v>
      </c>
      <c r="E35" s="19">
        <f t="shared" si="0"/>
        <v>78.26086956521739</v>
      </c>
      <c r="F35" s="20" t="s">
        <v>193</v>
      </c>
    </row>
    <row r="36" spans="1:6" ht="15.75">
      <c r="A36" s="7">
        <v>31</v>
      </c>
      <c r="B36" s="20" t="s">
        <v>314</v>
      </c>
      <c r="C36" s="18">
        <v>156</v>
      </c>
      <c r="D36" s="18">
        <v>90</v>
      </c>
      <c r="E36" s="19">
        <f t="shared" si="0"/>
        <v>78.26086956521739</v>
      </c>
      <c r="F36" s="20" t="s">
        <v>296</v>
      </c>
    </row>
    <row r="37" spans="1:6" ht="17.25" customHeight="1">
      <c r="A37" s="7">
        <v>32</v>
      </c>
      <c r="B37" s="20" t="s">
        <v>315</v>
      </c>
      <c r="C37" s="18">
        <v>156</v>
      </c>
      <c r="D37" s="18">
        <v>90</v>
      </c>
      <c r="E37" s="19">
        <f t="shared" si="0"/>
        <v>78.26086956521739</v>
      </c>
      <c r="F37" s="20" t="s">
        <v>296</v>
      </c>
    </row>
    <row r="38" spans="1:6" ht="15.75">
      <c r="A38" s="7">
        <v>33</v>
      </c>
      <c r="B38" s="23" t="s">
        <v>241</v>
      </c>
      <c r="C38" s="32">
        <v>85</v>
      </c>
      <c r="D38" s="18">
        <f>SUM(19,20,50)</f>
        <v>89</v>
      </c>
      <c r="E38" s="19">
        <f aca="true" t="shared" si="1" ref="E38:E69">D38*100/макс7</f>
        <v>77.3913043478261</v>
      </c>
      <c r="F38" s="20" t="s">
        <v>191</v>
      </c>
    </row>
    <row r="39" spans="1:6" ht="15.75">
      <c r="A39" s="7">
        <v>34</v>
      </c>
      <c r="B39" s="23" t="s">
        <v>242</v>
      </c>
      <c r="C39" s="32">
        <v>85</v>
      </c>
      <c r="D39" s="18">
        <f>SUM(19,20,50)</f>
        <v>89</v>
      </c>
      <c r="E39" s="19">
        <f t="shared" si="1"/>
        <v>77.3913043478261</v>
      </c>
      <c r="F39" s="20" t="s">
        <v>193</v>
      </c>
    </row>
    <row r="40" spans="1:6" ht="15.75">
      <c r="A40" s="7">
        <v>35</v>
      </c>
      <c r="B40" s="20" t="s">
        <v>84</v>
      </c>
      <c r="C40" s="18">
        <v>183</v>
      </c>
      <c r="D40" s="18">
        <v>88</v>
      </c>
      <c r="E40" s="19">
        <f t="shared" si="1"/>
        <v>76.52173913043478</v>
      </c>
      <c r="F40" s="20" t="s">
        <v>69</v>
      </c>
    </row>
    <row r="41" spans="1:6" ht="15.75">
      <c r="A41" s="7">
        <v>36</v>
      </c>
      <c r="B41" s="23" t="s">
        <v>243</v>
      </c>
      <c r="C41" s="32">
        <v>85</v>
      </c>
      <c r="D41" s="18">
        <f>SUM(18,20,50)</f>
        <v>88</v>
      </c>
      <c r="E41" s="19">
        <f t="shared" si="1"/>
        <v>76.52173913043478</v>
      </c>
      <c r="F41" s="20" t="s">
        <v>191</v>
      </c>
    </row>
    <row r="42" spans="1:6" ht="15.75">
      <c r="A42" s="7">
        <v>37</v>
      </c>
      <c r="B42" s="20" t="s">
        <v>357</v>
      </c>
      <c r="C42" s="18">
        <v>82</v>
      </c>
      <c r="D42" s="18">
        <v>88</v>
      </c>
      <c r="E42" s="19">
        <f t="shared" si="1"/>
        <v>76.52173913043478</v>
      </c>
      <c r="F42" s="20" t="s">
        <v>335</v>
      </c>
    </row>
    <row r="43" spans="1:6" ht="18" customHeight="1">
      <c r="A43" s="7">
        <v>38</v>
      </c>
      <c r="B43" s="20" t="s">
        <v>386</v>
      </c>
      <c r="C43" s="18">
        <v>78</v>
      </c>
      <c r="D43" s="18">
        <v>88</v>
      </c>
      <c r="E43" s="19">
        <f t="shared" si="1"/>
        <v>76.52173913043478</v>
      </c>
      <c r="F43" s="20" t="s">
        <v>381</v>
      </c>
    </row>
    <row r="44" spans="1:6" ht="15.75">
      <c r="A44" s="7">
        <v>39</v>
      </c>
      <c r="B44" s="34" t="s">
        <v>427</v>
      </c>
      <c r="C44" s="35">
        <v>117</v>
      </c>
      <c r="D44" s="36">
        <v>88</v>
      </c>
      <c r="E44" s="19">
        <f t="shared" si="1"/>
        <v>76.52173913043478</v>
      </c>
      <c r="F44" s="37"/>
    </row>
    <row r="45" spans="1:6" ht="15.75">
      <c r="A45" s="7">
        <v>40</v>
      </c>
      <c r="B45" s="20" t="s">
        <v>358</v>
      </c>
      <c r="C45" s="18">
        <v>82</v>
      </c>
      <c r="D45" s="18">
        <v>87</v>
      </c>
      <c r="E45" s="19">
        <f t="shared" si="1"/>
        <v>75.65217391304348</v>
      </c>
      <c r="F45" s="28" t="s">
        <v>335</v>
      </c>
    </row>
    <row r="46" spans="1:6" ht="15.75">
      <c r="A46" s="7">
        <v>41</v>
      </c>
      <c r="B46" s="20" t="s">
        <v>359</v>
      </c>
      <c r="C46" s="18">
        <v>82</v>
      </c>
      <c r="D46" s="18">
        <v>87</v>
      </c>
      <c r="E46" s="19">
        <f t="shared" si="1"/>
        <v>75.65217391304348</v>
      </c>
      <c r="F46" s="20" t="s">
        <v>335</v>
      </c>
    </row>
    <row r="47" spans="1:6" ht="15.75">
      <c r="A47" s="7">
        <v>42</v>
      </c>
      <c r="B47" s="20" t="s">
        <v>85</v>
      </c>
      <c r="C47" s="18">
        <v>183</v>
      </c>
      <c r="D47" s="18">
        <v>86</v>
      </c>
      <c r="E47" s="19">
        <f t="shared" si="1"/>
        <v>74.78260869565217</v>
      </c>
      <c r="F47" s="20" t="s">
        <v>69</v>
      </c>
    </row>
    <row r="48" spans="1:6" ht="15.75">
      <c r="A48" s="7">
        <v>43</v>
      </c>
      <c r="B48" s="20" t="s">
        <v>360</v>
      </c>
      <c r="C48" s="18">
        <v>82</v>
      </c>
      <c r="D48" s="18">
        <v>86</v>
      </c>
      <c r="E48" s="19">
        <f t="shared" si="1"/>
        <v>74.78260869565217</v>
      </c>
      <c r="F48" s="20" t="s">
        <v>335</v>
      </c>
    </row>
    <row r="49" spans="1:6" ht="17.25" customHeight="1">
      <c r="A49" s="7">
        <v>44</v>
      </c>
      <c r="B49" s="20" t="s">
        <v>86</v>
      </c>
      <c r="C49" s="18">
        <v>183</v>
      </c>
      <c r="D49" s="18">
        <v>85</v>
      </c>
      <c r="E49" s="19">
        <f t="shared" si="1"/>
        <v>73.91304347826087</v>
      </c>
      <c r="F49" s="20" t="s">
        <v>69</v>
      </c>
    </row>
    <row r="50" spans="1:6" ht="15.75">
      <c r="A50" s="7">
        <v>45</v>
      </c>
      <c r="B50" s="20" t="s">
        <v>169</v>
      </c>
      <c r="C50" s="18">
        <v>84</v>
      </c>
      <c r="D50" s="18">
        <v>85</v>
      </c>
      <c r="E50" s="19">
        <f t="shared" si="1"/>
        <v>73.91304347826087</v>
      </c>
      <c r="F50" s="20" t="s">
        <v>138</v>
      </c>
    </row>
    <row r="51" spans="1:6" ht="15.75">
      <c r="A51" s="7">
        <v>46</v>
      </c>
      <c r="B51" s="23" t="s">
        <v>244</v>
      </c>
      <c r="C51" s="32">
        <v>85</v>
      </c>
      <c r="D51" s="18">
        <f>SUM(15,20,50)</f>
        <v>85</v>
      </c>
      <c r="E51" s="19">
        <f t="shared" si="1"/>
        <v>73.91304347826087</v>
      </c>
      <c r="F51" s="20" t="s">
        <v>191</v>
      </c>
    </row>
    <row r="52" spans="1:6" ht="16.5" customHeight="1">
      <c r="A52" s="7">
        <v>47</v>
      </c>
      <c r="B52" s="20" t="s">
        <v>361</v>
      </c>
      <c r="C52" s="18">
        <v>82</v>
      </c>
      <c r="D52" s="18">
        <v>84</v>
      </c>
      <c r="E52" s="19">
        <f t="shared" si="1"/>
        <v>73.04347826086956</v>
      </c>
      <c r="F52" s="20" t="s">
        <v>335</v>
      </c>
    </row>
    <row r="53" spans="1:6" ht="16.5" customHeight="1">
      <c r="A53" s="7">
        <v>48</v>
      </c>
      <c r="B53" s="34" t="s">
        <v>429</v>
      </c>
      <c r="C53" s="35">
        <v>117</v>
      </c>
      <c r="D53" s="36">
        <v>84</v>
      </c>
      <c r="E53" s="19">
        <f t="shared" si="1"/>
        <v>73.04347826086956</v>
      </c>
      <c r="F53" s="37"/>
    </row>
    <row r="54" spans="1:6" ht="16.5" customHeight="1">
      <c r="A54" s="7">
        <v>49</v>
      </c>
      <c r="B54" s="34" t="s">
        <v>422</v>
      </c>
      <c r="C54" s="35">
        <v>117</v>
      </c>
      <c r="D54" s="36">
        <v>83</v>
      </c>
      <c r="E54" s="19">
        <f t="shared" si="1"/>
        <v>72.17391304347827</v>
      </c>
      <c r="F54" s="37"/>
    </row>
    <row r="55" spans="1:6" ht="16.5" customHeight="1">
      <c r="A55" s="7">
        <v>50</v>
      </c>
      <c r="B55" s="23" t="s">
        <v>245</v>
      </c>
      <c r="C55" s="32">
        <v>85</v>
      </c>
      <c r="D55" s="18">
        <f>SUM(14,18,50)</f>
        <v>82</v>
      </c>
      <c r="E55" s="19">
        <f t="shared" si="1"/>
        <v>71.30434782608695</v>
      </c>
      <c r="F55" s="20" t="s">
        <v>191</v>
      </c>
    </row>
    <row r="56" spans="1:6" ht="16.5" customHeight="1">
      <c r="A56" s="7">
        <v>51</v>
      </c>
      <c r="B56" s="34" t="s">
        <v>420</v>
      </c>
      <c r="C56" s="35">
        <v>117</v>
      </c>
      <c r="D56" s="36">
        <v>82</v>
      </c>
      <c r="E56" s="19">
        <f t="shared" si="1"/>
        <v>71.30434782608695</v>
      </c>
      <c r="F56" s="37"/>
    </row>
    <row r="57" spans="1:6" ht="16.5" customHeight="1">
      <c r="A57" s="7">
        <v>52</v>
      </c>
      <c r="B57" s="20" t="s">
        <v>87</v>
      </c>
      <c r="C57" s="18">
        <v>183</v>
      </c>
      <c r="D57" s="18">
        <v>81</v>
      </c>
      <c r="E57" s="19">
        <f t="shared" si="1"/>
        <v>70.43478260869566</v>
      </c>
      <c r="F57" s="20" t="s">
        <v>69</v>
      </c>
    </row>
    <row r="58" spans="1:6" ht="16.5" customHeight="1">
      <c r="A58" s="7">
        <v>53</v>
      </c>
      <c r="B58" s="20" t="s">
        <v>88</v>
      </c>
      <c r="C58" s="18">
        <v>183</v>
      </c>
      <c r="D58" s="18">
        <v>80</v>
      </c>
      <c r="E58" s="19">
        <f t="shared" si="1"/>
        <v>69.56521739130434</v>
      </c>
      <c r="F58" s="20" t="s">
        <v>69</v>
      </c>
    </row>
    <row r="59" spans="1:6" ht="16.5" customHeight="1">
      <c r="A59" s="7">
        <v>54</v>
      </c>
      <c r="B59" s="20" t="s">
        <v>316</v>
      </c>
      <c r="C59" s="18">
        <v>156</v>
      </c>
      <c r="D59" s="18">
        <v>80</v>
      </c>
      <c r="E59" s="19">
        <f t="shared" si="1"/>
        <v>69.56521739130434</v>
      </c>
      <c r="F59" s="20" t="s">
        <v>296</v>
      </c>
    </row>
    <row r="60" spans="1:6" ht="16.5" customHeight="1">
      <c r="A60" s="7">
        <v>55</v>
      </c>
      <c r="B60" s="20" t="s">
        <v>89</v>
      </c>
      <c r="C60" s="18">
        <v>183</v>
      </c>
      <c r="D60" s="18">
        <v>79</v>
      </c>
      <c r="E60" s="19">
        <f t="shared" si="1"/>
        <v>68.69565217391305</v>
      </c>
      <c r="F60" s="20" t="s">
        <v>69</v>
      </c>
    </row>
    <row r="61" spans="1:6" ht="16.5" customHeight="1">
      <c r="A61" s="7">
        <v>56</v>
      </c>
      <c r="B61" s="23" t="s">
        <v>246</v>
      </c>
      <c r="C61" s="32">
        <v>85</v>
      </c>
      <c r="D61" s="18">
        <f>SUM(13,18,48)</f>
        <v>79</v>
      </c>
      <c r="E61" s="19">
        <f t="shared" si="1"/>
        <v>68.69565217391305</v>
      </c>
      <c r="F61" s="20" t="s">
        <v>191</v>
      </c>
    </row>
    <row r="62" spans="1:6" ht="16.5" customHeight="1">
      <c r="A62" s="7">
        <v>57</v>
      </c>
      <c r="B62" s="23" t="s">
        <v>247</v>
      </c>
      <c r="C62" s="32">
        <v>85</v>
      </c>
      <c r="D62" s="18">
        <f>SUM(15,14,50)</f>
        <v>79</v>
      </c>
      <c r="E62" s="19">
        <f t="shared" si="1"/>
        <v>68.69565217391305</v>
      </c>
      <c r="F62" s="20" t="s">
        <v>191</v>
      </c>
    </row>
    <row r="63" spans="1:6" ht="16.5" customHeight="1">
      <c r="A63" s="7">
        <v>58</v>
      </c>
      <c r="B63" s="20" t="s">
        <v>90</v>
      </c>
      <c r="C63" s="18">
        <v>183</v>
      </c>
      <c r="D63" s="18">
        <v>78</v>
      </c>
      <c r="E63" s="19">
        <f t="shared" si="1"/>
        <v>67.82608695652173</v>
      </c>
      <c r="F63" s="20" t="s">
        <v>69</v>
      </c>
    </row>
    <row r="64" spans="1:6" ht="16.5" customHeight="1">
      <c r="A64" s="7">
        <v>59</v>
      </c>
      <c r="B64" s="20" t="s">
        <v>91</v>
      </c>
      <c r="C64" s="18">
        <v>183</v>
      </c>
      <c r="D64" s="18">
        <v>78</v>
      </c>
      <c r="E64" s="19">
        <f t="shared" si="1"/>
        <v>67.82608695652173</v>
      </c>
      <c r="F64" s="20" t="s">
        <v>69</v>
      </c>
    </row>
    <row r="65" spans="1:6" ht="16.5" customHeight="1">
      <c r="A65" s="7">
        <v>60</v>
      </c>
      <c r="B65" s="23" t="s">
        <v>248</v>
      </c>
      <c r="C65" s="32">
        <v>85</v>
      </c>
      <c r="D65" s="18">
        <f>SUM(15,18,45)</f>
        <v>78</v>
      </c>
      <c r="E65" s="19">
        <f t="shared" si="1"/>
        <v>67.82608695652173</v>
      </c>
      <c r="F65" s="20" t="s">
        <v>191</v>
      </c>
    </row>
    <row r="66" spans="1:6" ht="16.5" customHeight="1">
      <c r="A66" s="7">
        <v>61</v>
      </c>
      <c r="B66" s="20" t="s">
        <v>317</v>
      </c>
      <c r="C66" s="18">
        <v>156</v>
      </c>
      <c r="D66" s="18">
        <v>78</v>
      </c>
      <c r="E66" s="19">
        <f t="shared" si="1"/>
        <v>67.82608695652173</v>
      </c>
      <c r="F66" s="20" t="s">
        <v>306</v>
      </c>
    </row>
    <row r="67" spans="1:6" ht="16.5" customHeight="1">
      <c r="A67" s="7">
        <v>62</v>
      </c>
      <c r="B67" s="34" t="s">
        <v>419</v>
      </c>
      <c r="C67" s="35">
        <v>117</v>
      </c>
      <c r="D67" s="36">
        <v>78</v>
      </c>
      <c r="E67" s="19">
        <f t="shared" si="1"/>
        <v>67.82608695652173</v>
      </c>
      <c r="F67" s="37"/>
    </row>
    <row r="68" spans="1:6" ht="16.5" customHeight="1">
      <c r="A68" s="7">
        <v>63</v>
      </c>
      <c r="B68" s="23" t="s">
        <v>249</v>
      </c>
      <c r="C68" s="32">
        <v>85</v>
      </c>
      <c r="D68" s="18">
        <f>SUM(15,16,45)</f>
        <v>76</v>
      </c>
      <c r="E68" s="19">
        <f t="shared" si="1"/>
        <v>66.08695652173913</v>
      </c>
      <c r="F68" s="20" t="s">
        <v>191</v>
      </c>
    </row>
    <row r="69" spans="1:6" ht="16.5" customHeight="1">
      <c r="A69" s="7">
        <v>64</v>
      </c>
      <c r="B69" s="20" t="s">
        <v>318</v>
      </c>
      <c r="C69" s="18">
        <v>156</v>
      </c>
      <c r="D69" s="18">
        <v>76</v>
      </c>
      <c r="E69" s="19">
        <f t="shared" si="1"/>
        <v>66.08695652173913</v>
      </c>
      <c r="F69" s="20" t="s">
        <v>306</v>
      </c>
    </row>
    <row r="70" spans="1:6" ht="16.5" customHeight="1">
      <c r="A70" s="7">
        <v>65</v>
      </c>
      <c r="B70" s="23" t="s">
        <v>250</v>
      </c>
      <c r="C70" s="32">
        <v>85</v>
      </c>
      <c r="D70" s="18">
        <f>SUM(7,18,50)</f>
        <v>75</v>
      </c>
      <c r="E70" s="19">
        <f aca="true" t="shared" si="2" ref="E70:E101">D70*100/макс7</f>
        <v>65.21739130434783</v>
      </c>
      <c r="F70" s="20" t="s">
        <v>191</v>
      </c>
    </row>
    <row r="71" spans="1:6" ht="16.5" customHeight="1">
      <c r="A71" s="7">
        <v>66</v>
      </c>
      <c r="B71" s="23" t="s">
        <v>251</v>
      </c>
      <c r="C71" s="32">
        <v>85</v>
      </c>
      <c r="D71" s="18">
        <f>SUM(13,15,46)</f>
        <v>74</v>
      </c>
      <c r="E71" s="19">
        <f t="shared" si="2"/>
        <v>64.34782608695652</v>
      </c>
      <c r="F71" s="20" t="s">
        <v>191</v>
      </c>
    </row>
    <row r="72" spans="1:6" ht="16.5" customHeight="1">
      <c r="A72" s="7">
        <v>67</v>
      </c>
      <c r="B72" s="23" t="s">
        <v>252</v>
      </c>
      <c r="C72" s="32">
        <v>85</v>
      </c>
      <c r="D72" s="18">
        <f>SUM(13,16,45)</f>
        <v>74</v>
      </c>
      <c r="E72" s="19">
        <f t="shared" si="2"/>
        <v>64.34782608695652</v>
      </c>
      <c r="F72" s="20" t="s">
        <v>193</v>
      </c>
    </row>
    <row r="73" spans="1:6" ht="16.5" customHeight="1">
      <c r="A73" s="7">
        <v>68</v>
      </c>
      <c r="B73" s="23" t="s">
        <v>253</v>
      </c>
      <c r="C73" s="32">
        <v>85</v>
      </c>
      <c r="D73" s="18">
        <f>SUM(12,16,45)</f>
        <v>73</v>
      </c>
      <c r="E73" s="19">
        <f t="shared" si="2"/>
        <v>63.47826086956522</v>
      </c>
      <c r="F73" s="20" t="s">
        <v>193</v>
      </c>
    </row>
    <row r="74" spans="1:6" ht="16.5" customHeight="1">
      <c r="A74" s="7">
        <v>69</v>
      </c>
      <c r="B74" s="23" t="s">
        <v>254</v>
      </c>
      <c r="C74" s="32">
        <v>85</v>
      </c>
      <c r="D74" s="18">
        <f>SUM(18,14,40)</f>
        <v>72</v>
      </c>
      <c r="E74" s="19">
        <f t="shared" si="2"/>
        <v>62.608695652173914</v>
      </c>
      <c r="F74" s="20" t="s">
        <v>193</v>
      </c>
    </row>
    <row r="75" spans="1:6" ht="16.5" customHeight="1">
      <c r="A75" s="7">
        <v>70</v>
      </c>
      <c r="B75" s="34" t="s">
        <v>428</v>
      </c>
      <c r="C75" s="35">
        <v>117</v>
      </c>
      <c r="D75" s="36">
        <v>72</v>
      </c>
      <c r="E75" s="19">
        <f t="shared" si="2"/>
        <v>62.608695652173914</v>
      </c>
      <c r="F75" s="37"/>
    </row>
    <row r="76" spans="1:6" ht="16.5" customHeight="1">
      <c r="A76" s="7">
        <v>71</v>
      </c>
      <c r="B76" s="20" t="s">
        <v>29</v>
      </c>
      <c r="C76" s="18">
        <v>26</v>
      </c>
      <c r="D76" s="18">
        <v>70</v>
      </c>
      <c r="E76" s="19">
        <f t="shared" si="2"/>
        <v>60.869565217391305</v>
      </c>
      <c r="F76" s="20" t="s">
        <v>15</v>
      </c>
    </row>
    <row r="77" spans="1:6" ht="16.5" customHeight="1">
      <c r="A77" s="7">
        <v>72</v>
      </c>
      <c r="B77" s="23" t="s">
        <v>255</v>
      </c>
      <c r="C77" s="32">
        <v>85</v>
      </c>
      <c r="D77" s="18">
        <f>SUM(9,16,45)</f>
        <v>70</v>
      </c>
      <c r="E77" s="19">
        <f t="shared" si="2"/>
        <v>60.869565217391305</v>
      </c>
      <c r="F77" s="20" t="s">
        <v>193</v>
      </c>
    </row>
    <row r="78" spans="1:6" ht="16.5" customHeight="1">
      <c r="A78" s="7">
        <v>73</v>
      </c>
      <c r="B78" s="20" t="s">
        <v>30</v>
      </c>
      <c r="C78" s="18">
        <v>26</v>
      </c>
      <c r="D78" s="18">
        <v>68</v>
      </c>
      <c r="E78" s="19">
        <f t="shared" si="2"/>
        <v>59.130434782608695</v>
      </c>
      <c r="F78" s="20" t="s">
        <v>15</v>
      </c>
    </row>
    <row r="79" spans="1:6" ht="16.5" customHeight="1">
      <c r="A79" s="7">
        <v>74</v>
      </c>
      <c r="B79" s="20" t="s">
        <v>170</v>
      </c>
      <c r="C79" s="18">
        <v>84</v>
      </c>
      <c r="D79" s="18">
        <v>68</v>
      </c>
      <c r="E79" s="19">
        <f t="shared" si="2"/>
        <v>59.130434782608695</v>
      </c>
      <c r="F79" s="20" t="s">
        <v>138</v>
      </c>
    </row>
    <row r="80" spans="1:6" ht="16.5" customHeight="1">
      <c r="A80" s="7">
        <v>75</v>
      </c>
      <c r="B80" s="23" t="s">
        <v>256</v>
      </c>
      <c r="C80" s="32">
        <v>85</v>
      </c>
      <c r="D80" s="18">
        <f>SUM(16,12,40)</f>
        <v>68</v>
      </c>
      <c r="E80" s="19">
        <f t="shared" si="2"/>
        <v>59.130434782608695</v>
      </c>
      <c r="F80" s="20" t="s">
        <v>193</v>
      </c>
    </row>
    <row r="81" spans="1:6" ht="16.5" customHeight="1">
      <c r="A81" s="7">
        <v>76</v>
      </c>
      <c r="B81" s="34" t="s">
        <v>425</v>
      </c>
      <c r="C81" s="35">
        <v>117</v>
      </c>
      <c r="D81" s="36">
        <v>68</v>
      </c>
      <c r="E81" s="19">
        <f t="shared" si="2"/>
        <v>59.130434782608695</v>
      </c>
      <c r="F81" s="37"/>
    </row>
    <row r="82" spans="1:6" ht="16.5" customHeight="1">
      <c r="A82" s="7">
        <v>77</v>
      </c>
      <c r="B82" s="20" t="s">
        <v>103</v>
      </c>
      <c r="C82" s="18">
        <v>27</v>
      </c>
      <c r="D82" s="18">
        <v>67</v>
      </c>
      <c r="E82" s="19">
        <f t="shared" si="2"/>
        <v>58.26086956521739</v>
      </c>
      <c r="F82" s="20" t="s">
        <v>98</v>
      </c>
    </row>
    <row r="83" spans="1:6" ht="16.5" customHeight="1">
      <c r="A83" s="7">
        <v>78</v>
      </c>
      <c r="B83" s="20" t="s">
        <v>31</v>
      </c>
      <c r="C83" s="18">
        <v>26</v>
      </c>
      <c r="D83" s="18">
        <v>66</v>
      </c>
      <c r="E83" s="19">
        <f t="shared" si="2"/>
        <v>57.391304347826086</v>
      </c>
      <c r="F83" s="20" t="s">
        <v>15</v>
      </c>
    </row>
    <row r="84" spans="1:6" ht="16.5" customHeight="1">
      <c r="A84" s="7">
        <v>79</v>
      </c>
      <c r="B84" s="20" t="s">
        <v>32</v>
      </c>
      <c r="C84" s="18">
        <v>26</v>
      </c>
      <c r="D84" s="18">
        <v>66</v>
      </c>
      <c r="E84" s="19">
        <f t="shared" si="2"/>
        <v>57.391304347826086</v>
      </c>
      <c r="F84" s="20" t="s">
        <v>15</v>
      </c>
    </row>
    <row r="85" spans="1:6" ht="16.5" customHeight="1">
      <c r="A85" s="7">
        <v>80</v>
      </c>
      <c r="B85" s="20" t="s">
        <v>104</v>
      </c>
      <c r="C85" s="18">
        <v>27</v>
      </c>
      <c r="D85" s="18">
        <v>66</v>
      </c>
      <c r="E85" s="19">
        <f t="shared" si="2"/>
        <v>57.391304347826086</v>
      </c>
      <c r="F85" s="20" t="s">
        <v>98</v>
      </c>
    </row>
    <row r="86" spans="1:6" ht="16.5" customHeight="1">
      <c r="A86" s="7">
        <v>81</v>
      </c>
      <c r="B86" s="26" t="s">
        <v>257</v>
      </c>
      <c r="C86" s="32">
        <v>85</v>
      </c>
      <c r="D86" s="18">
        <f>SUM(10,16,40)</f>
        <v>66</v>
      </c>
      <c r="E86" s="19">
        <f t="shared" si="2"/>
        <v>57.391304347826086</v>
      </c>
      <c r="F86" s="20" t="s">
        <v>193</v>
      </c>
    </row>
    <row r="87" spans="1:6" ht="16.5" customHeight="1">
      <c r="A87" s="7">
        <v>82</v>
      </c>
      <c r="B87" s="20" t="s">
        <v>33</v>
      </c>
      <c r="C87" s="18">
        <v>26</v>
      </c>
      <c r="D87" s="18">
        <v>65</v>
      </c>
      <c r="E87" s="19">
        <f t="shared" si="2"/>
        <v>56.52173913043478</v>
      </c>
      <c r="F87" s="20" t="s">
        <v>15</v>
      </c>
    </row>
    <row r="88" spans="1:6" ht="16.5" customHeight="1">
      <c r="A88" s="7">
        <v>83</v>
      </c>
      <c r="B88" s="20" t="s">
        <v>258</v>
      </c>
      <c r="C88" s="32">
        <v>85</v>
      </c>
      <c r="D88" s="18">
        <f>SUM(10,14,40)</f>
        <v>64</v>
      </c>
      <c r="E88" s="19">
        <f t="shared" si="2"/>
        <v>55.65217391304348</v>
      </c>
      <c r="F88" s="20" t="s">
        <v>193</v>
      </c>
    </row>
    <row r="89" spans="1:6" ht="16.5" customHeight="1">
      <c r="A89" s="7">
        <v>84</v>
      </c>
      <c r="B89" s="26" t="s">
        <v>259</v>
      </c>
      <c r="C89" s="32">
        <v>85</v>
      </c>
      <c r="D89" s="18">
        <f>SUM(9,12,40)</f>
        <v>61</v>
      </c>
      <c r="E89" s="19">
        <f t="shared" si="2"/>
        <v>53.04347826086956</v>
      </c>
      <c r="F89" s="20" t="s">
        <v>193</v>
      </c>
    </row>
    <row r="90" spans="1:6" ht="16.5" customHeight="1">
      <c r="A90" s="7">
        <v>85</v>
      </c>
      <c r="B90" s="33" t="s">
        <v>390</v>
      </c>
      <c r="C90" s="18">
        <v>78</v>
      </c>
      <c r="D90" s="18">
        <v>61</v>
      </c>
      <c r="E90" s="19">
        <f t="shared" si="2"/>
        <v>53.04347826086956</v>
      </c>
      <c r="F90" s="20" t="s">
        <v>381</v>
      </c>
    </row>
    <row r="91" spans="1:6" ht="16.5" customHeight="1">
      <c r="A91" s="7">
        <v>86</v>
      </c>
      <c r="B91" s="20" t="s">
        <v>392</v>
      </c>
      <c r="C91" s="18">
        <v>78</v>
      </c>
      <c r="D91" s="18">
        <v>61</v>
      </c>
      <c r="E91" s="19">
        <f t="shared" si="2"/>
        <v>53.04347826086956</v>
      </c>
      <c r="F91" s="20" t="s">
        <v>381</v>
      </c>
    </row>
    <row r="92" spans="1:6" ht="16.5" customHeight="1">
      <c r="A92" s="7">
        <v>87</v>
      </c>
      <c r="B92" s="20" t="s">
        <v>171</v>
      </c>
      <c r="C92" s="18">
        <v>84</v>
      </c>
      <c r="D92" s="18">
        <v>58</v>
      </c>
      <c r="E92" s="19">
        <f t="shared" si="2"/>
        <v>50.43478260869565</v>
      </c>
      <c r="F92" s="20" t="s">
        <v>138</v>
      </c>
    </row>
    <row r="93" spans="1:6" ht="16.5" customHeight="1">
      <c r="A93" s="7">
        <v>88</v>
      </c>
      <c r="B93" s="34" t="s">
        <v>426</v>
      </c>
      <c r="C93" s="35">
        <v>117</v>
      </c>
      <c r="D93" s="36">
        <v>58</v>
      </c>
      <c r="E93" s="19">
        <f t="shared" si="2"/>
        <v>50.43478260869565</v>
      </c>
      <c r="F93" s="37"/>
    </row>
    <row r="94" spans="1:6" ht="15.75">
      <c r="A94" s="7">
        <v>89</v>
      </c>
      <c r="B94" s="20" t="s">
        <v>34</v>
      </c>
      <c r="C94" s="18">
        <v>26</v>
      </c>
      <c r="D94" s="18">
        <v>57</v>
      </c>
      <c r="E94" s="19">
        <f t="shared" si="2"/>
        <v>49.56521739130435</v>
      </c>
      <c r="F94" s="20" t="s">
        <v>15</v>
      </c>
    </row>
    <row r="95" spans="1:6" ht="15.75">
      <c r="A95" s="7">
        <v>90</v>
      </c>
      <c r="B95" s="20" t="s">
        <v>391</v>
      </c>
      <c r="C95" s="18">
        <v>78</v>
      </c>
      <c r="D95" s="18">
        <v>57</v>
      </c>
      <c r="E95" s="19">
        <f t="shared" si="2"/>
        <v>49.56521739130435</v>
      </c>
      <c r="F95" s="20" t="s">
        <v>381</v>
      </c>
    </row>
    <row r="96" spans="1:6" ht="15.75">
      <c r="A96" s="7">
        <v>91</v>
      </c>
      <c r="B96" s="34" t="s">
        <v>424</v>
      </c>
      <c r="C96" s="35">
        <v>117</v>
      </c>
      <c r="D96" s="36">
        <v>57</v>
      </c>
      <c r="E96" s="19">
        <f t="shared" si="2"/>
        <v>49.56521739130435</v>
      </c>
      <c r="F96" s="37"/>
    </row>
    <row r="97" spans="1:6" ht="15.75">
      <c r="A97" s="7">
        <v>92</v>
      </c>
      <c r="B97" s="34" t="s">
        <v>423</v>
      </c>
      <c r="C97" s="35">
        <v>117</v>
      </c>
      <c r="D97" s="36">
        <v>56</v>
      </c>
      <c r="E97" s="19">
        <f t="shared" si="2"/>
        <v>48.69565217391305</v>
      </c>
      <c r="F97" s="37"/>
    </row>
    <row r="98" spans="1:6" ht="15.75">
      <c r="A98" s="7">
        <v>93</v>
      </c>
      <c r="B98" s="20" t="s">
        <v>393</v>
      </c>
      <c r="C98" s="18">
        <v>78</v>
      </c>
      <c r="D98" s="18">
        <v>55</v>
      </c>
      <c r="E98" s="19">
        <f t="shared" si="2"/>
        <v>47.82608695652174</v>
      </c>
      <c r="F98" s="20" t="s">
        <v>381</v>
      </c>
    </row>
    <row r="99" spans="1:6" ht="15.75">
      <c r="A99" s="7">
        <v>94</v>
      </c>
      <c r="B99" s="20" t="s">
        <v>35</v>
      </c>
      <c r="C99" s="18">
        <v>26</v>
      </c>
      <c r="D99" s="18">
        <v>54</v>
      </c>
      <c r="E99" s="19">
        <f t="shared" si="2"/>
        <v>46.95652173913044</v>
      </c>
      <c r="F99" s="20" t="s">
        <v>15</v>
      </c>
    </row>
    <row r="100" spans="1:6" ht="15.75">
      <c r="A100" s="7">
        <v>95</v>
      </c>
      <c r="B100" s="22" t="s">
        <v>53</v>
      </c>
      <c r="C100" s="21">
        <v>79</v>
      </c>
      <c r="D100" s="21">
        <v>53</v>
      </c>
      <c r="E100" s="19">
        <f t="shared" si="2"/>
        <v>46.08695652173913</v>
      </c>
      <c r="F100" s="22" t="s">
        <v>41</v>
      </c>
    </row>
    <row r="101" spans="1:6" ht="15.75">
      <c r="A101" s="7">
        <v>96</v>
      </c>
      <c r="B101" s="20" t="s">
        <v>172</v>
      </c>
      <c r="C101" s="18">
        <v>84</v>
      </c>
      <c r="D101" s="18">
        <v>52</v>
      </c>
      <c r="E101" s="19">
        <f t="shared" si="2"/>
        <v>45.21739130434783</v>
      </c>
      <c r="F101" s="20" t="s">
        <v>138</v>
      </c>
    </row>
    <row r="102" spans="1:6" ht="15.75">
      <c r="A102" s="7">
        <v>97</v>
      </c>
      <c r="B102" s="20" t="s">
        <v>173</v>
      </c>
      <c r="C102" s="18">
        <v>84</v>
      </c>
      <c r="D102" s="18">
        <v>50</v>
      </c>
      <c r="E102" s="19">
        <f>D102*100/макс7</f>
        <v>43.47826086956522</v>
      </c>
      <c r="F102" s="27" t="s">
        <v>138</v>
      </c>
    </row>
    <row r="103" spans="1:6" ht="15.75">
      <c r="A103" s="7">
        <v>98</v>
      </c>
      <c r="B103" s="20" t="s">
        <v>36</v>
      </c>
      <c r="C103" s="18">
        <v>26</v>
      </c>
      <c r="D103" s="18">
        <v>33</v>
      </c>
      <c r="E103" s="19">
        <f>D103*100/макс7</f>
        <v>28.695652173913043</v>
      </c>
      <c r="F103" s="20" t="s">
        <v>15</v>
      </c>
    </row>
    <row r="104" spans="1:6" ht="15.75">
      <c r="A104" s="7">
        <v>99</v>
      </c>
      <c r="B104" s="22" t="s">
        <v>54</v>
      </c>
      <c r="C104" s="21">
        <v>79</v>
      </c>
      <c r="D104" s="21">
        <v>21</v>
      </c>
      <c r="E104" s="19">
        <f>D104*100/макс7</f>
        <v>18.26086956521739</v>
      </c>
      <c r="F104" s="22" t="s">
        <v>41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F78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9</v>
      </c>
      <c r="C1" s="55" t="s">
        <v>12</v>
      </c>
      <c r="D1" s="55"/>
      <c r="E1" s="55"/>
      <c r="F1" s="15"/>
    </row>
    <row r="2" spans="1:6" ht="15.75" customHeight="1">
      <c r="A2" s="54" t="s">
        <v>13</v>
      </c>
      <c r="B2" s="54"/>
      <c r="C2" s="54"/>
      <c r="D2" s="54"/>
      <c r="E2" s="54"/>
      <c r="F2" s="54"/>
    </row>
    <row r="3" spans="1:6" ht="15.75" customHeight="1">
      <c r="A3" s="16"/>
      <c r="B3" s="16"/>
      <c r="C3" s="54" t="s">
        <v>11</v>
      </c>
      <c r="D3" s="54"/>
      <c r="E3" s="17">
        <v>125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46" customFormat="1" ht="15.75">
      <c r="A6" s="41">
        <v>1</v>
      </c>
      <c r="B6" s="42" t="s">
        <v>133</v>
      </c>
      <c r="C6" s="43">
        <v>77</v>
      </c>
      <c r="D6" s="43">
        <v>120</v>
      </c>
      <c r="E6" s="44">
        <f aca="true" t="shared" si="0" ref="E6:E37">D6*100/макс8</f>
        <v>96</v>
      </c>
      <c r="F6" s="42" t="s">
        <v>116</v>
      </c>
    </row>
    <row r="7" spans="1:6" s="46" customFormat="1" ht="15.75">
      <c r="A7" s="41">
        <v>2</v>
      </c>
      <c r="B7" s="42" t="s">
        <v>134</v>
      </c>
      <c r="C7" s="43">
        <v>77</v>
      </c>
      <c r="D7" s="43">
        <v>120</v>
      </c>
      <c r="E7" s="44">
        <f t="shared" si="0"/>
        <v>96</v>
      </c>
      <c r="F7" s="42" t="s">
        <v>116</v>
      </c>
    </row>
    <row r="8" spans="1:6" s="45" customFormat="1" ht="15.75">
      <c r="A8" s="41">
        <v>3</v>
      </c>
      <c r="B8" s="42" t="s">
        <v>174</v>
      </c>
      <c r="C8" s="43">
        <v>84</v>
      </c>
      <c r="D8" s="43">
        <v>115</v>
      </c>
      <c r="E8" s="44">
        <f t="shared" si="0"/>
        <v>92</v>
      </c>
      <c r="F8" s="42" t="s">
        <v>138</v>
      </c>
    </row>
    <row r="9" spans="1:6" s="45" customFormat="1" ht="15.75">
      <c r="A9" s="41">
        <v>4</v>
      </c>
      <c r="B9" s="42" t="s">
        <v>92</v>
      </c>
      <c r="C9" s="43">
        <v>183</v>
      </c>
      <c r="D9" s="43">
        <v>113</v>
      </c>
      <c r="E9" s="44">
        <f t="shared" si="0"/>
        <v>90.4</v>
      </c>
      <c r="F9" s="42" t="s">
        <v>93</v>
      </c>
    </row>
    <row r="10" spans="1:6" s="45" customFormat="1" ht="15.75">
      <c r="A10" s="41">
        <v>5</v>
      </c>
      <c r="B10" s="42" t="s">
        <v>175</v>
      </c>
      <c r="C10" s="43">
        <v>84</v>
      </c>
      <c r="D10" s="43">
        <v>113</v>
      </c>
      <c r="E10" s="44">
        <f t="shared" si="0"/>
        <v>90.4</v>
      </c>
      <c r="F10" s="42" t="s">
        <v>138</v>
      </c>
    </row>
    <row r="11" spans="1:6" s="45" customFormat="1" ht="15.75">
      <c r="A11" s="41">
        <v>6</v>
      </c>
      <c r="B11" s="42" t="s">
        <v>135</v>
      </c>
      <c r="C11" s="43">
        <v>77</v>
      </c>
      <c r="D11" s="43">
        <v>112</v>
      </c>
      <c r="E11" s="44">
        <f t="shared" si="0"/>
        <v>89.6</v>
      </c>
      <c r="F11" s="42" t="s">
        <v>116</v>
      </c>
    </row>
    <row r="12" spans="1:6" s="45" customFormat="1" ht="15.75">
      <c r="A12" s="41">
        <v>7</v>
      </c>
      <c r="B12" s="42" t="s">
        <v>94</v>
      </c>
      <c r="C12" s="43">
        <v>183</v>
      </c>
      <c r="D12" s="43">
        <v>111</v>
      </c>
      <c r="E12" s="44">
        <f t="shared" si="0"/>
        <v>88.8</v>
      </c>
      <c r="F12" s="42" t="s">
        <v>93</v>
      </c>
    </row>
    <row r="13" spans="1:6" s="45" customFormat="1" ht="15.75">
      <c r="A13" s="41">
        <v>8</v>
      </c>
      <c r="B13" s="42" t="s">
        <v>136</v>
      </c>
      <c r="C13" s="43">
        <v>77</v>
      </c>
      <c r="D13" s="43">
        <v>110</v>
      </c>
      <c r="E13" s="44">
        <f t="shared" si="0"/>
        <v>88</v>
      </c>
      <c r="F13" s="42" t="s">
        <v>116</v>
      </c>
    </row>
    <row r="14" spans="1:6" s="45" customFormat="1" ht="15.75">
      <c r="A14" s="41">
        <v>9</v>
      </c>
      <c r="B14" s="42" t="s">
        <v>176</v>
      </c>
      <c r="C14" s="43">
        <v>84</v>
      </c>
      <c r="D14" s="43">
        <v>108</v>
      </c>
      <c r="E14" s="44">
        <f t="shared" si="0"/>
        <v>86.4</v>
      </c>
      <c r="F14" s="42" t="s">
        <v>138</v>
      </c>
    </row>
    <row r="15" spans="1:6" s="45" customFormat="1" ht="15.75">
      <c r="A15" s="41">
        <v>10</v>
      </c>
      <c r="B15" s="42" t="s">
        <v>319</v>
      </c>
      <c r="C15" s="43">
        <v>156</v>
      </c>
      <c r="D15" s="43">
        <v>104</v>
      </c>
      <c r="E15" s="44">
        <f t="shared" si="0"/>
        <v>83.2</v>
      </c>
      <c r="F15" s="42" t="s">
        <v>296</v>
      </c>
    </row>
    <row r="16" spans="1:6" s="45" customFormat="1" ht="15.75">
      <c r="A16" s="41">
        <v>11</v>
      </c>
      <c r="B16" s="42" t="s">
        <v>177</v>
      </c>
      <c r="C16" s="43">
        <v>84</v>
      </c>
      <c r="D16" s="43">
        <v>103</v>
      </c>
      <c r="E16" s="44">
        <f t="shared" si="0"/>
        <v>82.4</v>
      </c>
      <c r="F16" s="42" t="s">
        <v>138</v>
      </c>
    </row>
    <row r="17" spans="1:6" s="45" customFormat="1" ht="15.75">
      <c r="A17" s="41">
        <v>12</v>
      </c>
      <c r="B17" s="50" t="s">
        <v>260</v>
      </c>
      <c r="C17" s="43">
        <v>85</v>
      </c>
      <c r="D17" s="43">
        <f>SUM(33,20,50)</f>
        <v>103</v>
      </c>
      <c r="E17" s="44">
        <f t="shared" si="0"/>
        <v>82.4</v>
      </c>
      <c r="F17" s="42" t="s">
        <v>191</v>
      </c>
    </row>
    <row r="18" spans="1:6" s="45" customFormat="1" ht="15.75">
      <c r="A18" s="41">
        <v>13</v>
      </c>
      <c r="B18" s="50" t="s">
        <v>261</v>
      </c>
      <c r="C18" s="43">
        <v>85</v>
      </c>
      <c r="D18" s="43">
        <f>SUM(33,20,50)</f>
        <v>103</v>
      </c>
      <c r="E18" s="44">
        <f t="shared" si="0"/>
        <v>82.4</v>
      </c>
      <c r="F18" s="42" t="s">
        <v>191</v>
      </c>
    </row>
    <row r="19" spans="1:6" s="45" customFormat="1" ht="15.75">
      <c r="A19" s="41">
        <v>14</v>
      </c>
      <c r="B19" s="47" t="s">
        <v>55</v>
      </c>
      <c r="C19" s="48">
        <v>79</v>
      </c>
      <c r="D19" s="48">
        <v>102</v>
      </c>
      <c r="E19" s="44">
        <f t="shared" si="0"/>
        <v>81.6</v>
      </c>
      <c r="F19" s="47" t="s">
        <v>51</v>
      </c>
    </row>
    <row r="20" spans="1:6" s="45" customFormat="1" ht="15.75">
      <c r="A20" s="41">
        <v>15</v>
      </c>
      <c r="B20" s="50" t="s">
        <v>262</v>
      </c>
      <c r="C20" s="43">
        <v>85</v>
      </c>
      <c r="D20" s="43">
        <f>SUM(32,20,50)</f>
        <v>102</v>
      </c>
      <c r="E20" s="44">
        <f t="shared" si="0"/>
        <v>81.6</v>
      </c>
      <c r="F20" s="42" t="s">
        <v>191</v>
      </c>
    </row>
    <row r="21" spans="1:6" s="45" customFormat="1" ht="15.75">
      <c r="A21" s="41">
        <v>16</v>
      </c>
      <c r="B21" s="50" t="s">
        <v>263</v>
      </c>
      <c r="C21" s="43">
        <v>85</v>
      </c>
      <c r="D21" s="43">
        <f>SUM(32,20,50)</f>
        <v>102</v>
      </c>
      <c r="E21" s="44">
        <f t="shared" si="0"/>
        <v>81.6</v>
      </c>
      <c r="F21" s="42" t="s">
        <v>191</v>
      </c>
    </row>
    <row r="22" spans="1:6" s="45" customFormat="1" ht="15.75">
      <c r="A22" s="41">
        <v>17</v>
      </c>
      <c r="B22" s="42" t="s">
        <v>362</v>
      </c>
      <c r="C22" s="43">
        <v>82</v>
      </c>
      <c r="D22" s="43">
        <v>101</v>
      </c>
      <c r="E22" s="44">
        <f t="shared" si="0"/>
        <v>80.8</v>
      </c>
      <c r="F22" s="42" t="s">
        <v>335</v>
      </c>
    </row>
    <row r="23" spans="1:6" s="45" customFormat="1" ht="19.5" customHeight="1">
      <c r="A23" s="41">
        <v>18</v>
      </c>
      <c r="B23" s="50" t="s">
        <v>264</v>
      </c>
      <c r="C23" s="43">
        <v>85</v>
      </c>
      <c r="D23" s="43">
        <f>SUM(31,20,49)</f>
        <v>100</v>
      </c>
      <c r="E23" s="44">
        <f t="shared" si="0"/>
        <v>80</v>
      </c>
      <c r="F23" s="42" t="s">
        <v>191</v>
      </c>
    </row>
    <row r="24" spans="1:6" s="45" customFormat="1" ht="15.75">
      <c r="A24" s="41">
        <v>19</v>
      </c>
      <c r="B24" s="50" t="s">
        <v>265</v>
      </c>
      <c r="C24" s="43">
        <v>85</v>
      </c>
      <c r="D24" s="43">
        <f>SUM(30,20,50)</f>
        <v>100</v>
      </c>
      <c r="E24" s="44">
        <f t="shared" si="0"/>
        <v>80</v>
      </c>
      <c r="F24" s="42" t="s">
        <v>191</v>
      </c>
    </row>
    <row r="25" spans="1:6" ht="15.75">
      <c r="A25" s="7">
        <v>20</v>
      </c>
      <c r="B25" s="26" t="s">
        <v>266</v>
      </c>
      <c r="C25" s="18">
        <v>85</v>
      </c>
      <c r="D25" s="18">
        <f>SUM(29,20,50)</f>
        <v>99</v>
      </c>
      <c r="E25" s="19">
        <f t="shared" si="0"/>
        <v>79.2</v>
      </c>
      <c r="F25" s="20" t="s">
        <v>191</v>
      </c>
    </row>
    <row r="26" spans="1:6" ht="15.75">
      <c r="A26" s="7">
        <v>21</v>
      </c>
      <c r="B26" s="20" t="s">
        <v>178</v>
      </c>
      <c r="C26" s="18">
        <v>84</v>
      </c>
      <c r="D26" s="18">
        <v>97</v>
      </c>
      <c r="E26" s="19">
        <f t="shared" si="0"/>
        <v>77.6</v>
      </c>
      <c r="F26" s="20" t="s">
        <v>138</v>
      </c>
    </row>
    <row r="27" spans="1:6" ht="15.75">
      <c r="A27" s="7">
        <v>22</v>
      </c>
      <c r="B27" s="23" t="s">
        <v>267</v>
      </c>
      <c r="C27" s="18">
        <v>85</v>
      </c>
      <c r="D27" s="18">
        <f>SUM(26,20,50)</f>
        <v>96</v>
      </c>
      <c r="E27" s="19">
        <f t="shared" si="0"/>
        <v>76.8</v>
      </c>
      <c r="F27" s="20" t="s">
        <v>191</v>
      </c>
    </row>
    <row r="28" spans="1:6" ht="15.75">
      <c r="A28" s="7">
        <v>23</v>
      </c>
      <c r="B28" s="23" t="s">
        <v>268</v>
      </c>
      <c r="C28" s="18">
        <v>85</v>
      </c>
      <c r="D28" s="18">
        <f>SUM(26,20,50)</f>
        <v>96</v>
      </c>
      <c r="E28" s="19">
        <f t="shared" si="0"/>
        <v>76.8</v>
      </c>
      <c r="F28" s="20" t="s">
        <v>191</v>
      </c>
    </row>
    <row r="29" spans="1:6" ht="15.75" customHeight="1">
      <c r="A29" s="7">
        <v>24</v>
      </c>
      <c r="B29" s="23" t="s">
        <v>269</v>
      </c>
      <c r="C29" s="18">
        <v>85</v>
      </c>
      <c r="D29" s="18">
        <f>SUM(28,20,48)</f>
        <v>96</v>
      </c>
      <c r="E29" s="19">
        <f t="shared" si="0"/>
        <v>76.8</v>
      </c>
      <c r="F29" s="20" t="s">
        <v>191</v>
      </c>
    </row>
    <row r="30" spans="1:6" ht="15.75">
      <c r="A30" s="7">
        <v>25</v>
      </c>
      <c r="B30" s="20" t="s">
        <v>320</v>
      </c>
      <c r="C30" s="18">
        <v>156</v>
      </c>
      <c r="D30" s="18">
        <v>96</v>
      </c>
      <c r="E30" s="19">
        <f t="shared" si="0"/>
        <v>76.8</v>
      </c>
      <c r="F30" s="20" t="s">
        <v>296</v>
      </c>
    </row>
    <row r="31" spans="1:6" ht="17.25" customHeight="1">
      <c r="A31" s="7">
        <v>26</v>
      </c>
      <c r="B31" s="23" t="s">
        <v>270</v>
      </c>
      <c r="C31" s="18">
        <v>85</v>
      </c>
      <c r="D31" s="18">
        <f>SUM(26,18,48)</f>
        <v>92</v>
      </c>
      <c r="E31" s="19">
        <f t="shared" si="0"/>
        <v>73.6</v>
      </c>
      <c r="F31" s="20" t="s">
        <v>191</v>
      </c>
    </row>
    <row r="32" spans="1:6" ht="15.75">
      <c r="A32" s="7">
        <v>27</v>
      </c>
      <c r="B32" s="20" t="s">
        <v>95</v>
      </c>
      <c r="C32" s="18">
        <v>183</v>
      </c>
      <c r="D32" s="18">
        <v>91</v>
      </c>
      <c r="E32" s="19">
        <f t="shared" si="0"/>
        <v>72.8</v>
      </c>
      <c r="F32" s="20" t="s">
        <v>93</v>
      </c>
    </row>
    <row r="33" spans="1:6" ht="15.75">
      <c r="A33" s="7">
        <v>28</v>
      </c>
      <c r="B33" s="20" t="s">
        <v>363</v>
      </c>
      <c r="C33" s="18">
        <v>82</v>
      </c>
      <c r="D33" s="18">
        <v>90</v>
      </c>
      <c r="E33" s="19">
        <f t="shared" si="0"/>
        <v>72</v>
      </c>
      <c r="F33" s="20" t="s">
        <v>335</v>
      </c>
    </row>
    <row r="34" spans="1:6" ht="15.75">
      <c r="A34" s="7">
        <v>29</v>
      </c>
      <c r="B34" s="23" t="s">
        <v>271</v>
      </c>
      <c r="C34" s="18">
        <v>85</v>
      </c>
      <c r="D34" s="18">
        <f>SUM(25,16,48)</f>
        <v>89</v>
      </c>
      <c r="E34" s="19">
        <f t="shared" si="0"/>
        <v>71.2</v>
      </c>
      <c r="F34" s="20" t="s">
        <v>191</v>
      </c>
    </row>
    <row r="35" spans="1:6" ht="15.75">
      <c r="A35" s="7">
        <v>30</v>
      </c>
      <c r="B35" s="23" t="s">
        <v>272</v>
      </c>
      <c r="C35" s="18">
        <v>85</v>
      </c>
      <c r="D35" s="18">
        <f>SUM(24,16,48)</f>
        <v>88</v>
      </c>
      <c r="E35" s="19">
        <f t="shared" si="0"/>
        <v>70.4</v>
      </c>
      <c r="F35" s="20" t="s">
        <v>191</v>
      </c>
    </row>
    <row r="36" spans="1:6" ht="15.75">
      <c r="A36" s="7">
        <v>31</v>
      </c>
      <c r="B36" s="23" t="s">
        <v>273</v>
      </c>
      <c r="C36" s="18">
        <v>85</v>
      </c>
      <c r="D36" s="18">
        <f>SUM(20,18,48)</f>
        <v>86</v>
      </c>
      <c r="E36" s="19">
        <f t="shared" si="0"/>
        <v>68.8</v>
      </c>
      <c r="F36" s="20" t="s">
        <v>191</v>
      </c>
    </row>
    <row r="37" spans="1:6" ht="17.25" customHeight="1">
      <c r="A37" s="7">
        <v>32</v>
      </c>
      <c r="B37" s="23" t="s">
        <v>274</v>
      </c>
      <c r="C37" s="18">
        <v>85</v>
      </c>
      <c r="D37" s="18">
        <f>SUM(20,20,46)</f>
        <v>86</v>
      </c>
      <c r="E37" s="19">
        <f t="shared" si="0"/>
        <v>68.8</v>
      </c>
      <c r="F37" s="20" t="s">
        <v>191</v>
      </c>
    </row>
    <row r="38" spans="1:6" ht="15.75">
      <c r="A38" s="7">
        <v>33</v>
      </c>
      <c r="B38" s="23" t="s">
        <v>275</v>
      </c>
      <c r="C38" s="18">
        <v>85</v>
      </c>
      <c r="D38" s="18">
        <f>SUM(20,14,50)</f>
        <v>84</v>
      </c>
      <c r="E38" s="19">
        <f aca="true" t="shared" si="1" ref="E38:E69">D38*100/макс8</f>
        <v>67.2</v>
      </c>
      <c r="F38" s="20" t="s">
        <v>191</v>
      </c>
    </row>
    <row r="39" spans="1:6" ht="15.75">
      <c r="A39" s="7">
        <v>34</v>
      </c>
      <c r="B39" s="20" t="s">
        <v>364</v>
      </c>
      <c r="C39" s="18">
        <v>82</v>
      </c>
      <c r="D39" s="18">
        <v>84</v>
      </c>
      <c r="E39" s="19">
        <f t="shared" si="1"/>
        <v>67.2</v>
      </c>
      <c r="F39" s="20" t="s">
        <v>335</v>
      </c>
    </row>
    <row r="40" spans="1:6" ht="15.75">
      <c r="A40" s="7">
        <v>35</v>
      </c>
      <c r="B40" s="20" t="s">
        <v>105</v>
      </c>
      <c r="C40" s="18">
        <v>27</v>
      </c>
      <c r="D40" s="18">
        <v>83</v>
      </c>
      <c r="E40" s="19">
        <f t="shared" si="1"/>
        <v>66.4</v>
      </c>
      <c r="F40" s="20" t="s">
        <v>98</v>
      </c>
    </row>
    <row r="41" spans="1:6" ht="15.75">
      <c r="A41" s="7">
        <v>36</v>
      </c>
      <c r="B41" s="23" t="s">
        <v>276</v>
      </c>
      <c r="C41" s="18">
        <v>85</v>
      </c>
      <c r="D41" s="18">
        <f>SUM(25,18,40)</f>
        <v>83</v>
      </c>
      <c r="E41" s="19">
        <f t="shared" si="1"/>
        <v>66.4</v>
      </c>
      <c r="F41" s="20" t="s">
        <v>191</v>
      </c>
    </row>
    <row r="42" spans="1:6" ht="15.75">
      <c r="A42" s="7">
        <v>37</v>
      </c>
      <c r="B42" s="26" t="s">
        <v>277</v>
      </c>
      <c r="C42" s="18">
        <v>85</v>
      </c>
      <c r="D42" s="18">
        <f>SUM(25,10,45)</f>
        <v>80</v>
      </c>
      <c r="E42" s="19">
        <f t="shared" si="1"/>
        <v>64</v>
      </c>
      <c r="F42" s="20" t="s">
        <v>191</v>
      </c>
    </row>
    <row r="43" spans="1:6" ht="18" customHeight="1">
      <c r="A43" s="7">
        <v>38</v>
      </c>
      <c r="B43" s="20" t="s">
        <v>321</v>
      </c>
      <c r="C43" s="18">
        <v>156</v>
      </c>
      <c r="D43" s="18">
        <v>80</v>
      </c>
      <c r="E43" s="19">
        <f t="shared" si="1"/>
        <v>64</v>
      </c>
      <c r="F43" s="20" t="s">
        <v>296</v>
      </c>
    </row>
    <row r="44" spans="1:6" ht="15.75">
      <c r="A44" s="7">
        <v>39</v>
      </c>
      <c r="B44" s="20" t="s">
        <v>365</v>
      </c>
      <c r="C44" s="18">
        <v>82</v>
      </c>
      <c r="D44" s="18">
        <v>80</v>
      </c>
      <c r="E44" s="19">
        <f t="shared" si="1"/>
        <v>64</v>
      </c>
      <c r="F44" s="20" t="s">
        <v>335</v>
      </c>
    </row>
    <row r="45" spans="1:6" ht="15.75">
      <c r="A45" s="7">
        <v>40</v>
      </c>
      <c r="B45" s="20" t="s">
        <v>366</v>
      </c>
      <c r="C45" s="18">
        <v>82</v>
      </c>
      <c r="D45" s="18">
        <v>79</v>
      </c>
      <c r="E45" s="19">
        <f t="shared" si="1"/>
        <v>63.2</v>
      </c>
      <c r="F45" s="20" t="s">
        <v>335</v>
      </c>
    </row>
    <row r="46" spans="1:6" ht="15.75">
      <c r="A46" s="7">
        <v>41</v>
      </c>
      <c r="B46" s="20" t="s">
        <v>394</v>
      </c>
      <c r="C46" s="18">
        <v>78</v>
      </c>
      <c r="D46" s="18">
        <v>79</v>
      </c>
      <c r="E46" s="19">
        <f t="shared" si="1"/>
        <v>63.2</v>
      </c>
      <c r="F46" s="20" t="s">
        <v>381</v>
      </c>
    </row>
    <row r="47" spans="1:6" ht="15.75">
      <c r="A47" s="7">
        <v>42</v>
      </c>
      <c r="B47" s="20" t="s">
        <v>106</v>
      </c>
      <c r="C47" s="18">
        <v>27</v>
      </c>
      <c r="D47" s="18">
        <v>77</v>
      </c>
      <c r="E47" s="19">
        <f t="shared" si="1"/>
        <v>61.6</v>
      </c>
      <c r="F47" s="20" t="s">
        <v>98</v>
      </c>
    </row>
    <row r="48" spans="1:6" ht="15.75">
      <c r="A48" s="7">
        <v>43</v>
      </c>
      <c r="B48" s="20" t="s">
        <v>322</v>
      </c>
      <c r="C48" s="18">
        <v>156</v>
      </c>
      <c r="D48" s="18">
        <v>77</v>
      </c>
      <c r="E48" s="19">
        <f t="shared" si="1"/>
        <v>61.6</v>
      </c>
      <c r="F48" s="20" t="s">
        <v>296</v>
      </c>
    </row>
    <row r="49" spans="1:6" ht="17.25" customHeight="1">
      <c r="A49" s="7">
        <v>44</v>
      </c>
      <c r="B49" s="20" t="s">
        <v>367</v>
      </c>
      <c r="C49" s="18">
        <v>82</v>
      </c>
      <c r="D49" s="18">
        <v>77</v>
      </c>
      <c r="E49" s="19">
        <f t="shared" si="1"/>
        <v>61.6</v>
      </c>
      <c r="F49" s="20" t="s">
        <v>335</v>
      </c>
    </row>
    <row r="50" spans="1:6" ht="15.75">
      <c r="A50" s="7">
        <v>45</v>
      </c>
      <c r="B50" s="20" t="s">
        <v>395</v>
      </c>
      <c r="C50" s="18">
        <v>78</v>
      </c>
      <c r="D50" s="18">
        <v>77</v>
      </c>
      <c r="E50" s="19">
        <f t="shared" si="1"/>
        <v>61.6</v>
      </c>
      <c r="F50" s="20" t="s">
        <v>381</v>
      </c>
    </row>
    <row r="51" spans="1:6" ht="15.75">
      <c r="A51" s="7">
        <v>46</v>
      </c>
      <c r="B51" s="20" t="s">
        <v>96</v>
      </c>
      <c r="C51" s="18">
        <v>183</v>
      </c>
      <c r="D51" s="18">
        <v>76</v>
      </c>
      <c r="E51" s="19">
        <f t="shared" si="1"/>
        <v>60.8</v>
      </c>
      <c r="F51" s="20" t="s">
        <v>93</v>
      </c>
    </row>
    <row r="52" spans="1:6" ht="16.5" customHeight="1">
      <c r="A52" s="7">
        <v>47</v>
      </c>
      <c r="B52" s="20" t="s">
        <v>323</v>
      </c>
      <c r="C52" s="18">
        <v>156</v>
      </c>
      <c r="D52" s="18">
        <v>76</v>
      </c>
      <c r="E52" s="19">
        <f t="shared" si="1"/>
        <v>60.8</v>
      </c>
      <c r="F52" s="20" t="s">
        <v>296</v>
      </c>
    </row>
    <row r="53" spans="1:6" ht="16.5" customHeight="1">
      <c r="A53" s="7">
        <v>48</v>
      </c>
      <c r="B53" s="20" t="s">
        <v>368</v>
      </c>
      <c r="C53" s="18">
        <v>82</v>
      </c>
      <c r="D53" s="18">
        <v>73</v>
      </c>
      <c r="E53" s="19">
        <f t="shared" si="1"/>
        <v>58.4</v>
      </c>
      <c r="F53" s="20" t="s">
        <v>335</v>
      </c>
    </row>
    <row r="54" spans="1:6" ht="16.5" customHeight="1">
      <c r="A54" s="7">
        <v>49</v>
      </c>
      <c r="B54" s="20" t="s">
        <v>369</v>
      </c>
      <c r="C54" s="18">
        <v>82</v>
      </c>
      <c r="D54" s="18">
        <v>73</v>
      </c>
      <c r="E54" s="19">
        <f t="shared" si="1"/>
        <v>58.4</v>
      </c>
      <c r="F54" s="20" t="s">
        <v>335</v>
      </c>
    </row>
    <row r="55" spans="1:6" ht="16.5" customHeight="1">
      <c r="A55" s="7">
        <v>50</v>
      </c>
      <c r="B55" s="20" t="s">
        <v>107</v>
      </c>
      <c r="C55" s="18">
        <v>27</v>
      </c>
      <c r="D55" s="18">
        <v>72</v>
      </c>
      <c r="E55" s="19">
        <f t="shared" si="1"/>
        <v>57.6</v>
      </c>
      <c r="F55" s="20" t="s">
        <v>98</v>
      </c>
    </row>
    <row r="56" spans="1:6" ht="16.5" customHeight="1">
      <c r="A56" s="7">
        <v>51</v>
      </c>
      <c r="B56" s="20" t="s">
        <v>324</v>
      </c>
      <c r="C56" s="18">
        <v>156</v>
      </c>
      <c r="D56" s="18">
        <v>72</v>
      </c>
      <c r="E56" s="19">
        <f t="shared" si="1"/>
        <v>57.6</v>
      </c>
      <c r="F56" s="20" t="s">
        <v>296</v>
      </c>
    </row>
    <row r="57" spans="1:6" ht="16.5" customHeight="1">
      <c r="A57" s="7">
        <v>52</v>
      </c>
      <c r="B57" s="20" t="s">
        <v>108</v>
      </c>
      <c r="C57" s="18">
        <v>27</v>
      </c>
      <c r="D57" s="18">
        <v>70</v>
      </c>
      <c r="E57" s="19">
        <f t="shared" si="1"/>
        <v>56</v>
      </c>
      <c r="F57" s="20" t="s">
        <v>98</v>
      </c>
    </row>
    <row r="58" spans="1:6" ht="16.5" customHeight="1">
      <c r="A58" s="7">
        <v>53</v>
      </c>
      <c r="B58" s="23" t="s">
        <v>278</v>
      </c>
      <c r="C58" s="18">
        <v>85</v>
      </c>
      <c r="D58" s="18">
        <f>SUM(12,14,44)</f>
        <v>70</v>
      </c>
      <c r="E58" s="19">
        <f t="shared" si="1"/>
        <v>56</v>
      </c>
      <c r="F58" s="20" t="s">
        <v>191</v>
      </c>
    </row>
    <row r="59" spans="1:6" ht="16.5" customHeight="1">
      <c r="A59" s="7">
        <v>54</v>
      </c>
      <c r="B59" s="20" t="s">
        <v>370</v>
      </c>
      <c r="C59" s="18">
        <v>82</v>
      </c>
      <c r="D59" s="18">
        <v>70</v>
      </c>
      <c r="E59" s="19">
        <f t="shared" si="1"/>
        <v>56</v>
      </c>
      <c r="F59" s="20" t="s">
        <v>335</v>
      </c>
    </row>
    <row r="60" spans="1:6" ht="16.5" customHeight="1">
      <c r="A60" s="7">
        <v>55</v>
      </c>
      <c r="B60" s="20" t="s">
        <v>397</v>
      </c>
      <c r="C60" s="18">
        <v>78</v>
      </c>
      <c r="D60" s="18">
        <v>61</v>
      </c>
      <c r="E60" s="19">
        <f t="shared" si="1"/>
        <v>48.8</v>
      </c>
      <c r="F60" s="20" t="s">
        <v>381</v>
      </c>
    </row>
    <row r="61" spans="1:6" ht="16.5" customHeight="1">
      <c r="A61" s="7">
        <v>56</v>
      </c>
      <c r="B61" s="20" t="s">
        <v>109</v>
      </c>
      <c r="C61" s="18">
        <v>27</v>
      </c>
      <c r="D61" s="18">
        <v>60</v>
      </c>
      <c r="E61" s="19">
        <f t="shared" si="1"/>
        <v>48</v>
      </c>
      <c r="F61" s="20" t="s">
        <v>98</v>
      </c>
    </row>
    <row r="62" spans="1:6" ht="16.5" customHeight="1">
      <c r="A62" s="7">
        <v>57</v>
      </c>
      <c r="B62" s="20" t="s">
        <v>110</v>
      </c>
      <c r="C62" s="18">
        <v>27</v>
      </c>
      <c r="D62" s="18">
        <v>60</v>
      </c>
      <c r="E62" s="19">
        <f t="shared" si="1"/>
        <v>48</v>
      </c>
      <c r="F62" s="20" t="s">
        <v>98</v>
      </c>
    </row>
    <row r="63" spans="1:6" ht="16.5" customHeight="1">
      <c r="A63" s="7">
        <v>58</v>
      </c>
      <c r="B63" s="20" t="s">
        <v>111</v>
      </c>
      <c r="C63" s="18">
        <v>27</v>
      </c>
      <c r="D63" s="18">
        <v>60</v>
      </c>
      <c r="E63" s="19">
        <f t="shared" si="1"/>
        <v>48</v>
      </c>
      <c r="F63" s="20" t="s">
        <v>98</v>
      </c>
    </row>
    <row r="64" spans="1:6" ht="16.5" customHeight="1">
      <c r="A64" s="7">
        <v>59</v>
      </c>
      <c r="B64" s="20" t="s">
        <v>396</v>
      </c>
      <c r="C64" s="18">
        <v>78</v>
      </c>
      <c r="D64" s="18">
        <v>60</v>
      </c>
      <c r="E64" s="19">
        <f t="shared" si="1"/>
        <v>48</v>
      </c>
      <c r="F64" s="20" t="s">
        <v>381</v>
      </c>
    </row>
    <row r="65" spans="1:6" ht="16.5" customHeight="1">
      <c r="A65" s="7">
        <v>60</v>
      </c>
      <c r="B65" s="20" t="s">
        <v>179</v>
      </c>
      <c r="C65" s="18">
        <v>84</v>
      </c>
      <c r="D65" s="18">
        <v>59</v>
      </c>
      <c r="E65" s="19">
        <f t="shared" si="1"/>
        <v>47.2</v>
      </c>
      <c r="F65" s="20" t="s">
        <v>138</v>
      </c>
    </row>
    <row r="66" spans="1:6" ht="16.5" customHeight="1">
      <c r="A66" s="7">
        <v>61</v>
      </c>
      <c r="B66" s="20" t="s">
        <v>399</v>
      </c>
      <c r="C66" s="18">
        <v>78</v>
      </c>
      <c r="D66" s="18">
        <v>59</v>
      </c>
      <c r="E66" s="19">
        <f t="shared" si="1"/>
        <v>47.2</v>
      </c>
      <c r="F66" s="20" t="s">
        <v>381</v>
      </c>
    </row>
    <row r="67" spans="1:6" ht="16.5" customHeight="1">
      <c r="A67" s="7">
        <v>62</v>
      </c>
      <c r="B67" s="20" t="s">
        <v>398</v>
      </c>
      <c r="C67" s="18">
        <v>78</v>
      </c>
      <c r="D67" s="18">
        <v>58</v>
      </c>
      <c r="E67" s="19">
        <f t="shared" si="1"/>
        <v>46.4</v>
      </c>
      <c r="F67" s="20" t="s">
        <v>381</v>
      </c>
    </row>
    <row r="68" spans="1:6" ht="16.5" customHeight="1">
      <c r="A68" s="7">
        <v>63</v>
      </c>
      <c r="B68" s="20" t="s">
        <v>400</v>
      </c>
      <c r="C68" s="18">
        <v>78</v>
      </c>
      <c r="D68" s="18">
        <v>57</v>
      </c>
      <c r="E68" s="19">
        <f t="shared" si="1"/>
        <v>45.6</v>
      </c>
      <c r="F68" s="20" t="s">
        <v>381</v>
      </c>
    </row>
    <row r="69" spans="1:6" ht="16.5" customHeight="1">
      <c r="A69" s="7">
        <v>64</v>
      </c>
      <c r="B69" s="22" t="s">
        <v>56</v>
      </c>
      <c r="C69" s="21">
        <v>79</v>
      </c>
      <c r="D69" s="21">
        <v>54</v>
      </c>
      <c r="E69" s="19">
        <f t="shared" si="1"/>
        <v>43.2</v>
      </c>
      <c r="F69" s="22" t="s">
        <v>41</v>
      </c>
    </row>
    <row r="70" spans="1:6" ht="16.5" customHeight="1">
      <c r="A70" s="7">
        <v>65</v>
      </c>
      <c r="B70" s="20" t="s">
        <v>180</v>
      </c>
      <c r="C70" s="18">
        <v>84</v>
      </c>
      <c r="D70" s="18">
        <v>54</v>
      </c>
      <c r="E70" s="19">
        <f aca="true" t="shared" si="2" ref="E70:E78">D70*100/макс8</f>
        <v>43.2</v>
      </c>
      <c r="F70" s="20" t="s">
        <v>138</v>
      </c>
    </row>
    <row r="71" spans="1:6" ht="16.5" customHeight="1">
      <c r="A71" s="7">
        <v>66</v>
      </c>
      <c r="B71" s="20" t="s">
        <v>181</v>
      </c>
      <c r="C71" s="18">
        <v>84</v>
      </c>
      <c r="D71" s="18">
        <v>51</v>
      </c>
      <c r="E71" s="19">
        <f t="shared" si="2"/>
        <v>40.8</v>
      </c>
      <c r="F71" s="20" t="s">
        <v>138</v>
      </c>
    </row>
    <row r="72" spans="1:6" ht="16.5" customHeight="1">
      <c r="A72" s="7">
        <v>67</v>
      </c>
      <c r="B72" s="20" t="s">
        <v>37</v>
      </c>
      <c r="C72" s="18">
        <v>26</v>
      </c>
      <c r="D72" s="18">
        <v>50</v>
      </c>
      <c r="E72" s="19">
        <f t="shared" si="2"/>
        <v>40</v>
      </c>
      <c r="F72" s="20" t="s">
        <v>15</v>
      </c>
    </row>
    <row r="73" spans="1:6" ht="16.5" customHeight="1">
      <c r="A73" s="7">
        <v>68</v>
      </c>
      <c r="B73" s="20" t="s">
        <v>182</v>
      </c>
      <c r="C73" s="18">
        <v>84</v>
      </c>
      <c r="D73" s="18">
        <v>50</v>
      </c>
      <c r="E73" s="19">
        <f t="shared" si="2"/>
        <v>40</v>
      </c>
      <c r="F73" s="20" t="s">
        <v>138</v>
      </c>
    </row>
    <row r="74" spans="1:6" ht="16.5" customHeight="1">
      <c r="A74" s="7">
        <v>69</v>
      </c>
      <c r="B74" s="22" t="s">
        <v>57</v>
      </c>
      <c r="C74" s="21">
        <v>79</v>
      </c>
      <c r="D74" s="21">
        <v>49</v>
      </c>
      <c r="E74" s="19">
        <f t="shared" si="2"/>
        <v>39.2</v>
      </c>
      <c r="F74" s="22" t="s">
        <v>41</v>
      </c>
    </row>
    <row r="75" spans="1:6" ht="16.5" customHeight="1">
      <c r="A75" s="7">
        <v>70</v>
      </c>
      <c r="B75" s="22" t="s">
        <v>58</v>
      </c>
      <c r="C75" s="21">
        <v>79</v>
      </c>
      <c r="D75" s="21">
        <v>45</v>
      </c>
      <c r="E75" s="19">
        <f t="shared" si="2"/>
        <v>36</v>
      </c>
      <c r="F75" s="22" t="s">
        <v>41</v>
      </c>
    </row>
    <row r="76" spans="1:6" ht="16.5" customHeight="1">
      <c r="A76" s="7">
        <v>71</v>
      </c>
      <c r="B76" s="22" t="s">
        <v>59</v>
      </c>
      <c r="C76" s="21">
        <v>79</v>
      </c>
      <c r="D76" s="21">
        <v>41</v>
      </c>
      <c r="E76" s="19">
        <f t="shared" si="2"/>
        <v>32.8</v>
      </c>
      <c r="F76" s="22" t="s">
        <v>41</v>
      </c>
    </row>
    <row r="77" spans="1:6" ht="16.5" customHeight="1">
      <c r="A77" s="7">
        <v>72</v>
      </c>
      <c r="B77" s="22" t="s">
        <v>60</v>
      </c>
      <c r="C77" s="21">
        <v>79</v>
      </c>
      <c r="D77" s="21">
        <v>39</v>
      </c>
      <c r="E77" s="19">
        <f t="shared" si="2"/>
        <v>31.2</v>
      </c>
      <c r="F77" s="22" t="s">
        <v>41</v>
      </c>
    </row>
    <row r="78" spans="1:6" ht="16.5" customHeight="1">
      <c r="A78" s="7">
        <v>73</v>
      </c>
      <c r="B78" s="22" t="s">
        <v>61</v>
      </c>
      <c r="C78" s="21">
        <v>79</v>
      </c>
      <c r="D78" s="21">
        <v>34</v>
      </c>
      <c r="E78" s="19">
        <f t="shared" si="2"/>
        <v>27.2</v>
      </c>
      <c r="F78" s="22" t="s">
        <v>41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FF"/>
  </sheetPr>
  <dimension ref="A1:F46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10</v>
      </c>
      <c r="C1" s="55" t="s">
        <v>12</v>
      </c>
      <c r="D1" s="55"/>
      <c r="E1" s="55"/>
      <c r="F1" s="15"/>
    </row>
    <row r="2" spans="1:6" ht="15.75" customHeight="1">
      <c r="A2" s="54" t="s">
        <v>13</v>
      </c>
      <c r="B2" s="54"/>
      <c r="C2" s="54"/>
      <c r="D2" s="54"/>
      <c r="E2" s="54"/>
      <c r="F2" s="54"/>
    </row>
    <row r="3" spans="1:6" ht="15.75" customHeight="1">
      <c r="A3" s="16"/>
      <c r="B3" s="16"/>
      <c r="C3" s="54" t="s">
        <v>11</v>
      </c>
      <c r="D3" s="54"/>
      <c r="E3" s="17">
        <v>125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46" customFormat="1" ht="15.75">
      <c r="A6" s="41">
        <v>1</v>
      </c>
      <c r="B6" s="42" t="s">
        <v>183</v>
      </c>
      <c r="C6" s="43">
        <v>84</v>
      </c>
      <c r="D6" s="43">
        <v>107</v>
      </c>
      <c r="E6" s="44">
        <f aca="true" t="shared" si="0" ref="E6:E46">D6*100/макс9</f>
        <v>85.6</v>
      </c>
      <c r="F6" s="42" t="s">
        <v>138</v>
      </c>
    </row>
    <row r="7" spans="1:6" s="46" customFormat="1" ht="15.75">
      <c r="A7" s="41">
        <v>2</v>
      </c>
      <c r="B7" s="42" t="s">
        <v>325</v>
      </c>
      <c r="C7" s="43">
        <v>156</v>
      </c>
      <c r="D7" s="43">
        <v>104</v>
      </c>
      <c r="E7" s="44">
        <f t="shared" si="0"/>
        <v>83.2</v>
      </c>
      <c r="F7" s="42" t="s">
        <v>296</v>
      </c>
    </row>
    <row r="8" spans="1:6" s="45" customFormat="1" ht="15.75">
      <c r="A8" s="41">
        <v>3</v>
      </c>
      <c r="B8" s="47" t="s">
        <v>62</v>
      </c>
      <c r="C8" s="48">
        <v>79</v>
      </c>
      <c r="D8" s="48">
        <v>103</v>
      </c>
      <c r="E8" s="44">
        <f t="shared" si="0"/>
        <v>82.4</v>
      </c>
      <c r="F8" s="47" t="s">
        <v>51</v>
      </c>
    </row>
    <row r="9" spans="1:6" s="45" customFormat="1" ht="15.75">
      <c r="A9" s="41">
        <v>4</v>
      </c>
      <c r="B9" s="42" t="s">
        <v>184</v>
      </c>
      <c r="C9" s="43">
        <v>84</v>
      </c>
      <c r="D9" s="43">
        <v>101</v>
      </c>
      <c r="E9" s="44">
        <f t="shared" si="0"/>
        <v>80.8</v>
      </c>
      <c r="F9" s="49" t="s">
        <v>138</v>
      </c>
    </row>
    <row r="10" spans="1:6" s="45" customFormat="1" ht="15.75">
      <c r="A10" s="41">
        <v>5</v>
      </c>
      <c r="B10" s="42" t="s">
        <v>279</v>
      </c>
      <c r="C10" s="43">
        <v>85</v>
      </c>
      <c r="D10" s="43">
        <f>SUM(31,20,50)</f>
        <v>101</v>
      </c>
      <c r="E10" s="44">
        <f t="shared" si="0"/>
        <v>80.8</v>
      </c>
      <c r="F10" s="42" t="s">
        <v>193</v>
      </c>
    </row>
    <row r="11" spans="1:6" s="45" customFormat="1" ht="15.75">
      <c r="A11" s="41">
        <v>6</v>
      </c>
      <c r="B11" s="50" t="s">
        <v>280</v>
      </c>
      <c r="C11" s="43">
        <v>85</v>
      </c>
      <c r="D11" s="43">
        <f>SUM(33,18,50)</f>
        <v>101</v>
      </c>
      <c r="E11" s="44">
        <f t="shared" si="0"/>
        <v>80.8</v>
      </c>
      <c r="F11" s="42" t="s">
        <v>193</v>
      </c>
    </row>
    <row r="12" spans="1:6" s="45" customFormat="1" ht="15.75">
      <c r="A12" s="41">
        <v>7</v>
      </c>
      <c r="B12" s="42" t="s">
        <v>326</v>
      </c>
      <c r="C12" s="43">
        <v>156</v>
      </c>
      <c r="D12" s="43">
        <v>99</v>
      </c>
      <c r="E12" s="44">
        <f t="shared" si="0"/>
        <v>79.2</v>
      </c>
      <c r="F12" s="42" t="s">
        <v>296</v>
      </c>
    </row>
    <row r="13" spans="1:6" s="45" customFormat="1" ht="15.75">
      <c r="A13" s="41">
        <v>8</v>
      </c>
      <c r="B13" s="42" t="s">
        <v>112</v>
      </c>
      <c r="C13" s="43">
        <v>27</v>
      </c>
      <c r="D13" s="43">
        <v>96</v>
      </c>
      <c r="E13" s="44">
        <f t="shared" si="0"/>
        <v>76.8</v>
      </c>
      <c r="F13" s="42" t="s">
        <v>98</v>
      </c>
    </row>
    <row r="14" spans="1:6" s="45" customFormat="1" ht="15.75">
      <c r="A14" s="41">
        <v>9</v>
      </c>
      <c r="B14" s="50" t="s">
        <v>281</v>
      </c>
      <c r="C14" s="43">
        <v>85</v>
      </c>
      <c r="D14" s="43">
        <f>SUM(23,20,50)</f>
        <v>93</v>
      </c>
      <c r="E14" s="44">
        <f t="shared" si="0"/>
        <v>74.4</v>
      </c>
      <c r="F14" s="42" t="s">
        <v>193</v>
      </c>
    </row>
    <row r="15" spans="1:6" s="45" customFormat="1" ht="15.75">
      <c r="A15" s="41">
        <v>10</v>
      </c>
      <c r="B15" s="47" t="s">
        <v>282</v>
      </c>
      <c r="C15" s="43">
        <v>85</v>
      </c>
      <c r="D15" s="43">
        <f>SUM(23,20,50)</f>
        <v>93</v>
      </c>
      <c r="E15" s="44">
        <f t="shared" si="0"/>
        <v>74.4</v>
      </c>
      <c r="F15" s="42" t="s">
        <v>193</v>
      </c>
    </row>
    <row r="16" spans="1:6" s="45" customFormat="1" ht="15.75">
      <c r="A16" s="41">
        <v>11</v>
      </c>
      <c r="B16" s="42" t="s">
        <v>185</v>
      </c>
      <c r="C16" s="43">
        <v>84</v>
      </c>
      <c r="D16" s="43">
        <v>92</v>
      </c>
      <c r="E16" s="44">
        <f t="shared" si="0"/>
        <v>73.6</v>
      </c>
      <c r="F16" s="42" t="s">
        <v>138</v>
      </c>
    </row>
    <row r="17" spans="1:6" s="45" customFormat="1" ht="15.75">
      <c r="A17" s="41">
        <v>12</v>
      </c>
      <c r="B17" s="47" t="s">
        <v>283</v>
      </c>
      <c r="C17" s="43">
        <v>85</v>
      </c>
      <c r="D17" s="43">
        <f>SUM(24,18,48)</f>
        <v>90</v>
      </c>
      <c r="E17" s="44">
        <f t="shared" si="0"/>
        <v>72</v>
      </c>
      <c r="F17" s="42" t="s">
        <v>193</v>
      </c>
    </row>
    <row r="18" spans="1:6" s="45" customFormat="1" ht="15.75">
      <c r="A18" s="41">
        <v>13</v>
      </c>
      <c r="B18" s="51" t="s">
        <v>284</v>
      </c>
      <c r="C18" s="43">
        <v>85</v>
      </c>
      <c r="D18" s="43">
        <f>SUM(24,16,50)</f>
        <v>90</v>
      </c>
      <c r="E18" s="44">
        <f t="shared" si="0"/>
        <v>72</v>
      </c>
      <c r="F18" s="42" t="s">
        <v>193</v>
      </c>
    </row>
    <row r="19" spans="1:6" s="45" customFormat="1" ht="15.75">
      <c r="A19" s="41">
        <v>14</v>
      </c>
      <c r="B19" s="42" t="s">
        <v>186</v>
      </c>
      <c r="C19" s="43">
        <v>84</v>
      </c>
      <c r="D19" s="43">
        <v>87</v>
      </c>
      <c r="E19" s="44">
        <f t="shared" si="0"/>
        <v>69.6</v>
      </c>
      <c r="F19" s="42" t="s">
        <v>138</v>
      </c>
    </row>
    <row r="20" spans="1:6" s="45" customFormat="1" ht="15.75">
      <c r="A20" s="41">
        <v>15</v>
      </c>
      <c r="B20" s="42" t="s">
        <v>187</v>
      </c>
      <c r="C20" s="43">
        <v>84</v>
      </c>
      <c r="D20" s="43">
        <v>86</v>
      </c>
      <c r="E20" s="44">
        <f t="shared" si="0"/>
        <v>68.8</v>
      </c>
      <c r="F20" s="42" t="s">
        <v>138</v>
      </c>
    </row>
    <row r="21" spans="1:6" s="45" customFormat="1" ht="15.75">
      <c r="A21" s="41">
        <v>16</v>
      </c>
      <c r="B21" s="50" t="s">
        <v>285</v>
      </c>
      <c r="C21" s="43">
        <v>85</v>
      </c>
      <c r="D21" s="43">
        <f>SUM(26,14,46)</f>
        <v>86</v>
      </c>
      <c r="E21" s="44">
        <f t="shared" si="0"/>
        <v>68.8</v>
      </c>
      <c r="F21" s="42" t="s">
        <v>193</v>
      </c>
    </row>
    <row r="22" spans="1:6" s="8" customFormat="1" ht="15.75">
      <c r="A22" s="56">
        <v>17</v>
      </c>
      <c r="B22" s="57" t="s">
        <v>286</v>
      </c>
      <c r="C22" s="35">
        <v>85</v>
      </c>
      <c r="D22" s="35">
        <f>SUM(16,18,50)</f>
        <v>84</v>
      </c>
      <c r="E22" s="58">
        <f t="shared" si="0"/>
        <v>67.2</v>
      </c>
      <c r="F22" s="34" t="s">
        <v>193</v>
      </c>
    </row>
    <row r="23" spans="1:6" s="8" customFormat="1" ht="19.5" customHeight="1">
      <c r="A23" s="56">
        <v>18</v>
      </c>
      <c r="B23" s="34" t="s">
        <v>327</v>
      </c>
      <c r="C23" s="35">
        <v>156</v>
      </c>
      <c r="D23" s="35">
        <v>82</v>
      </c>
      <c r="E23" s="58">
        <f t="shared" si="0"/>
        <v>65.6</v>
      </c>
      <c r="F23" s="34" t="s">
        <v>296</v>
      </c>
    </row>
    <row r="24" spans="1:6" ht="15.75">
      <c r="A24" s="7">
        <v>19</v>
      </c>
      <c r="B24" s="20" t="s">
        <v>287</v>
      </c>
      <c r="C24" s="18">
        <v>85</v>
      </c>
      <c r="D24" s="18">
        <f>SUM(16,18,46)</f>
        <v>80</v>
      </c>
      <c r="E24" s="19">
        <f t="shared" si="0"/>
        <v>64</v>
      </c>
      <c r="F24" s="20" t="s">
        <v>193</v>
      </c>
    </row>
    <row r="25" spans="1:6" ht="15.75">
      <c r="A25" s="7">
        <v>20</v>
      </c>
      <c r="B25" s="20" t="s">
        <v>328</v>
      </c>
      <c r="C25" s="18">
        <v>156</v>
      </c>
      <c r="D25" s="18">
        <v>79</v>
      </c>
      <c r="E25" s="19">
        <f t="shared" si="0"/>
        <v>63.2</v>
      </c>
      <c r="F25" s="20" t="s">
        <v>296</v>
      </c>
    </row>
    <row r="26" spans="1:6" ht="15.75">
      <c r="A26" s="7">
        <v>21</v>
      </c>
      <c r="B26" s="23" t="s">
        <v>288</v>
      </c>
      <c r="C26" s="18">
        <v>85</v>
      </c>
      <c r="D26" s="18">
        <f>SUM(22,10,45)</f>
        <v>77</v>
      </c>
      <c r="E26" s="19">
        <f t="shared" si="0"/>
        <v>61.6</v>
      </c>
      <c r="F26" s="20" t="s">
        <v>193</v>
      </c>
    </row>
    <row r="27" spans="1:6" ht="15.75">
      <c r="A27" s="7">
        <v>22</v>
      </c>
      <c r="B27" s="23" t="s">
        <v>289</v>
      </c>
      <c r="C27" s="18">
        <v>85</v>
      </c>
      <c r="D27" s="18">
        <f>SUM(17,20,40)</f>
        <v>77</v>
      </c>
      <c r="E27" s="19">
        <f t="shared" si="0"/>
        <v>61.6</v>
      </c>
      <c r="F27" s="20" t="s">
        <v>193</v>
      </c>
    </row>
    <row r="28" spans="1:6" ht="15.75">
      <c r="A28" s="7">
        <v>23</v>
      </c>
      <c r="B28" s="20" t="s">
        <v>290</v>
      </c>
      <c r="C28" s="18">
        <v>85</v>
      </c>
      <c r="D28" s="18">
        <f>SUM(22,14,40)</f>
        <v>76</v>
      </c>
      <c r="E28" s="19">
        <f t="shared" si="0"/>
        <v>60.8</v>
      </c>
      <c r="F28" s="20" t="s">
        <v>193</v>
      </c>
    </row>
    <row r="29" spans="1:6" ht="15.75" customHeight="1">
      <c r="A29" s="7">
        <v>24</v>
      </c>
      <c r="B29" s="20" t="s">
        <v>329</v>
      </c>
      <c r="C29" s="18">
        <v>156</v>
      </c>
      <c r="D29" s="18">
        <v>75</v>
      </c>
      <c r="E29" s="19">
        <f t="shared" si="0"/>
        <v>60</v>
      </c>
      <c r="F29" s="20" t="s">
        <v>296</v>
      </c>
    </row>
    <row r="30" spans="1:6" ht="15.75">
      <c r="A30" s="7">
        <v>25</v>
      </c>
      <c r="B30" s="20" t="s">
        <v>401</v>
      </c>
      <c r="C30" s="18">
        <v>78</v>
      </c>
      <c r="D30" s="18">
        <v>75</v>
      </c>
      <c r="E30" s="19">
        <f t="shared" si="0"/>
        <v>60</v>
      </c>
      <c r="F30" s="20" t="s">
        <v>381</v>
      </c>
    </row>
    <row r="31" spans="1:6" ht="17.25" customHeight="1">
      <c r="A31" s="7">
        <v>26</v>
      </c>
      <c r="B31" s="20" t="s">
        <v>402</v>
      </c>
      <c r="C31" s="18">
        <v>78</v>
      </c>
      <c r="D31" s="18">
        <v>72</v>
      </c>
      <c r="E31" s="19">
        <f t="shared" si="0"/>
        <v>57.6</v>
      </c>
      <c r="F31" s="20" t="s">
        <v>381</v>
      </c>
    </row>
    <row r="32" spans="1:6" ht="15.75">
      <c r="A32" s="7">
        <v>27</v>
      </c>
      <c r="B32" s="20" t="s">
        <v>291</v>
      </c>
      <c r="C32" s="18">
        <v>85</v>
      </c>
      <c r="D32" s="18">
        <f>SUM(12,18,40)</f>
        <v>70</v>
      </c>
      <c r="E32" s="19">
        <f t="shared" si="0"/>
        <v>56</v>
      </c>
      <c r="F32" s="20" t="s">
        <v>193</v>
      </c>
    </row>
    <row r="33" spans="1:6" ht="15.75">
      <c r="A33" s="7">
        <v>28</v>
      </c>
      <c r="B33" s="20" t="s">
        <v>330</v>
      </c>
      <c r="C33" s="18">
        <v>156</v>
      </c>
      <c r="D33" s="18">
        <v>69</v>
      </c>
      <c r="E33" s="19">
        <f t="shared" si="0"/>
        <v>55.2</v>
      </c>
      <c r="F33" s="20" t="s">
        <v>296</v>
      </c>
    </row>
    <row r="34" spans="1:6" ht="15.75">
      <c r="A34" s="7">
        <v>29</v>
      </c>
      <c r="B34" s="22" t="s">
        <v>63</v>
      </c>
      <c r="C34" s="21">
        <v>79</v>
      </c>
      <c r="D34" s="21">
        <v>66</v>
      </c>
      <c r="E34" s="19">
        <f t="shared" si="0"/>
        <v>52.8</v>
      </c>
      <c r="F34" s="22" t="s">
        <v>41</v>
      </c>
    </row>
    <row r="35" spans="1:6" ht="15.75">
      <c r="A35" s="7">
        <v>30</v>
      </c>
      <c r="B35" s="20" t="s">
        <v>38</v>
      </c>
      <c r="C35" s="18">
        <v>26</v>
      </c>
      <c r="D35" s="18">
        <v>65</v>
      </c>
      <c r="E35" s="19">
        <f t="shared" si="0"/>
        <v>52</v>
      </c>
      <c r="F35" s="20" t="s">
        <v>15</v>
      </c>
    </row>
    <row r="36" spans="1:6" ht="15.75">
      <c r="A36" s="7">
        <v>31</v>
      </c>
      <c r="B36" s="22" t="s">
        <v>64</v>
      </c>
      <c r="C36" s="21">
        <v>79</v>
      </c>
      <c r="D36" s="21">
        <v>48</v>
      </c>
      <c r="E36" s="19">
        <f t="shared" si="0"/>
        <v>38.4</v>
      </c>
      <c r="F36" s="22" t="s">
        <v>41</v>
      </c>
    </row>
    <row r="37" spans="1:6" ht="17.25" customHeight="1">
      <c r="A37" s="7">
        <v>32</v>
      </c>
      <c r="B37" s="20" t="s">
        <v>39</v>
      </c>
      <c r="C37" s="18">
        <v>26</v>
      </c>
      <c r="D37" s="18">
        <v>47</v>
      </c>
      <c r="E37" s="19">
        <f t="shared" si="0"/>
        <v>37.6</v>
      </c>
      <c r="F37" s="20" t="s">
        <v>15</v>
      </c>
    </row>
    <row r="38" spans="1:6" ht="15.75">
      <c r="A38" s="7">
        <v>33</v>
      </c>
      <c r="B38" s="22" t="s">
        <v>65</v>
      </c>
      <c r="C38" s="21">
        <v>79</v>
      </c>
      <c r="D38" s="21">
        <v>42</v>
      </c>
      <c r="E38" s="19">
        <f t="shared" si="0"/>
        <v>33.6</v>
      </c>
      <c r="F38" s="22" t="s">
        <v>41</v>
      </c>
    </row>
    <row r="39" spans="1:6" ht="15.75">
      <c r="A39" s="7">
        <v>34</v>
      </c>
      <c r="B39" s="20" t="s">
        <v>113</v>
      </c>
      <c r="C39" s="18">
        <v>76</v>
      </c>
      <c r="D39" s="18">
        <v>41</v>
      </c>
      <c r="E39" s="19">
        <f t="shared" si="0"/>
        <v>32.8</v>
      </c>
      <c r="F39" s="20" t="s">
        <v>114</v>
      </c>
    </row>
    <row r="40" spans="1:6" ht="15.75">
      <c r="A40" s="7">
        <v>35</v>
      </c>
      <c r="B40" s="20" t="s">
        <v>188</v>
      </c>
      <c r="C40" s="18">
        <v>84</v>
      </c>
      <c r="D40" s="18">
        <v>39</v>
      </c>
      <c r="E40" s="19">
        <f t="shared" si="0"/>
        <v>31.2</v>
      </c>
      <c r="F40" s="20" t="s">
        <v>138</v>
      </c>
    </row>
    <row r="41" spans="1:6" ht="15.75">
      <c r="A41" s="7">
        <v>36</v>
      </c>
      <c r="B41" s="20" t="s">
        <v>189</v>
      </c>
      <c r="C41" s="18">
        <v>84</v>
      </c>
      <c r="D41" s="18">
        <v>38</v>
      </c>
      <c r="E41" s="19">
        <f t="shared" si="0"/>
        <v>30.4</v>
      </c>
      <c r="F41" s="20" t="s">
        <v>138</v>
      </c>
    </row>
    <row r="42" spans="1:6" ht="15.75">
      <c r="A42" s="7">
        <v>37</v>
      </c>
      <c r="B42" s="22" t="s">
        <v>66</v>
      </c>
      <c r="C42" s="21">
        <v>79</v>
      </c>
      <c r="D42" s="21">
        <v>29</v>
      </c>
      <c r="E42" s="19">
        <f t="shared" si="0"/>
        <v>23.2</v>
      </c>
      <c r="F42" s="22" t="s">
        <v>41</v>
      </c>
    </row>
    <row r="43" spans="1:6" ht="18" customHeight="1">
      <c r="A43" s="7">
        <v>38</v>
      </c>
      <c r="B43" s="22" t="s">
        <v>67</v>
      </c>
      <c r="C43" s="21">
        <v>79</v>
      </c>
      <c r="D43" s="21">
        <v>27</v>
      </c>
      <c r="E43" s="19">
        <f t="shared" si="0"/>
        <v>21.6</v>
      </c>
      <c r="F43" s="22" t="s">
        <v>41</v>
      </c>
    </row>
    <row r="44" spans="1:6" ht="15.75">
      <c r="A44" s="7">
        <v>39</v>
      </c>
      <c r="B44" s="20" t="s">
        <v>377</v>
      </c>
      <c r="C44" s="18">
        <v>116</v>
      </c>
      <c r="D44" s="18">
        <v>21</v>
      </c>
      <c r="E44" s="19">
        <f t="shared" si="0"/>
        <v>16.8</v>
      </c>
      <c r="F44" s="20" t="s">
        <v>372</v>
      </c>
    </row>
    <row r="45" spans="1:6" ht="15.75">
      <c r="A45" s="7">
        <v>40</v>
      </c>
      <c r="B45" s="20" t="s">
        <v>378</v>
      </c>
      <c r="C45" s="18">
        <v>116</v>
      </c>
      <c r="D45" s="18">
        <v>19</v>
      </c>
      <c r="E45" s="19">
        <f t="shared" si="0"/>
        <v>15.2</v>
      </c>
      <c r="F45" s="20" t="s">
        <v>372</v>
      </c>
    </row>
    <row r="46" spans="1:6" ht="15.75">
      <c r="A46" s="7">
        <v>41</v>
      </c>
      <c r="B46" s="20" t="s">
        <v>379</v>
      </c>
      <c r="C46" s="18">
        <v>116</v>
      </c>
      <c r="D46" s="18">
        <v>18.5</v>
      </c>
      <c r="E46" s="19">
        <f t="shared" si="0"/>
        <v>14.8</v>
      </c>
      <c r="F46" s="20" t="s">
        <v>372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2018-11-01T07:05:41Z</dcterms:modified>
  <cp:category/>
  <cp:version/>
  <cp:contentType/>
  <cp:contentStatus/>
</cp:coreProperties>
</file>